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red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101" sheetId="3" r:id="rId3"/>
    <sheet name="102" sheetId="4" r:id="rId4"/>
  </sheets>
  <definedNames/>
  <calcPr/>
  <webPublishing/>
</workbook>
</file>

<file path=xl/sharedStrings.xml><?xml version="1.0" encoding="utf-8"?>
<sst xmlns="http://schemas.openxmlformats.org/spreadsheetml/2006/main" count="979" uniqueCount="354">
  <si>
    <t>Soupis objektů s DPH</t>
  </si>
  <si>
    <t>Stavba:24-421-2-001 - KARLOVY VARY, ULICE U TRATI - REKONSTRUKCE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</si>
  <si>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</si>
  <si>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</si>
  <si>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</si>
  <si>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</si>
  <si>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</si>
  <si>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</si>
  <si>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</si>
  <si>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</si>
  <si>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</si>
  <si>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</si>
  <si>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</si>
  <si>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</si>
  <si>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</si>
  <si>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</si>
  <si>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</si>
  <si>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</si>
  <si>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24-421-2-001</t>
  </si>
  <si>
    <t>KARLOVY VARY, ULICE U TRATI - REKONSTRUKCE</t>
  </si>
  <si>
    <t>000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</si>
  <si>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</si>
  <si>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</si>
  <si>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</si>
  <si>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</si>
  <si>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</si>
  <si>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</si>
  <si>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</si>
  <si>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</si>
  <si>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</si>
  <si>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</si>
  <si>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</si>
  <si>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</si>
  <si>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</si>
  <si>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</si>
  <si>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</si>
  <si>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</si>
  <si>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</si>
  <si>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</si>
  <si>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</si>
  <si>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</si>
  <si>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</si>
  <si>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</si>
  <si>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</si>
  <si>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2024_OTSKP</t>
  </si>
  <si>
    <t>02720</t>
  </si>
  <si>
    <t/>
  </si>
  <si>
    <t>POMOC PRÁCE ZŘÍZ NEBO ZAJIŠŤ REGULACI A OCHRANU DOPRAVY
DIO</t>
  </si>
  <si>
    <t xml:space="preserve">KPL       </t>
  </si>
  <si>
    <t>02730</t>
  </si>
  <si>
    <t>POMOC PRÁCE ZŘÍZ NEBO ZAJIŠŤ OCHRANU INŽENÝRSKÝCH SÍTÍ
Zahrnuje i vytýčení průběhu inženýrských sítí.</t>
  </si>
  <si>
    <t>02911</t>
  </si>
  <si>
    <t>OSTATNÍ POŽADAVKY - GEODETICKÉ ZAMĚŘENÍ</t>
  </si>
  <si>
    <t>02944</t>
  </si>
  <si>
    <t>OSTAT POŽADAVKY - DOKUMENTACE SKUTEČ PROVEDENÍ V DIGIT FORMĚ</t>
  </si>
  <si>
    <t>02990</t>
  </si>
  <si>
    <t>OSTATNÍ POŽADAVKY - INFORMAČNÍ TABULE
dle grafického stylu ŘSD
- vč. pronájmu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</si>
  <si>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</si>
  <si>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</si>
  <si>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</si>
  <si>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</si>
  <si>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</si>
  <si>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</si>
  <si>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</si>
  <si>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101</t>
  </si>
  <si>
    <t>Úprava ulice U Trati - východ</t>
  </si>
  <si>
    <t>014101</t>
  </si>
  <si>
    <t>zem</t>
  </si>
  <si>
    <t>POPLATKY ZA SKLÁDKU
zemina</t>
  </si>
  <si>
    <t xml:space="preserve">M3        </t>
  </si>
  <si>
    <t>m3 z pol. 17120:   2369,12=2 369,120 [A]</t>
  </si>
  <si>
    <t>014102</t>
  </si>
  <si>
    <t>bet</t>
  </si>
  <si>
    <t>POPLATKY ZA SKLÁDKU
prostý beton - přepočtový koeficient 2,3 t/m3</t>
  </si>
  <si>
    <t xml:space="preserve">T         </t>
  </si>
  <si>
    <t>obrubníky z pol. 11351:   307,2*0,040=12,288 [A]
obrubníky z pol. 11352:   721,6*0,230=165,968 [B]
vybourané vpusti, odhad 0,5 m3/ks, z pol.96687:   0,5*8*2,3=9,200 [C]
Celkem: A+B+C=187,456 [D]</t>
  </si>
  <si>
    <t>014201</t>
  </si>
  <si>
    <t>POPLATKY ZA ZEMNÍK - ZEMINA
včetně nákupu, naložení a dovozu</t>
  </si>
  <si>
    <t>pro potřebu ohumusování:  
85,3*0,15+41,9*0,2+198*0,15=50,875 [A]</t>
  </si>
  <si>
    <t>02990R</t>
  </si>
  <si>
    <t>OSTATNÍ POŽADAVKY - PŘÍSTŘEŠKY MHD
- demontáž 3 ks stáv. přístřešků včetně odvozu na určené místo a uskladnění
- dovoz a zpětná montáž 3 ks přístřešků</t>
  </si>
  <si>
    <t>Zemní práce</t>
  </si>
  <si>
    <t>11313</t>
  </si>
  <si>
    <t>ODSTRANĚNÍ KRYTU ZPEVNĚNÝCH PLOCH S ASFALTOVÝM POJIVEM
povinný odkup zhotovitelem</t>
  </si>
  <si>
    <t>stáv. asfalt. chodník:  1096,1*0,05=54,805 [A]</t>
  </si>
  <si>
    <t>11318</t>
  </si>
  <si>
    <t>ODSTRANĚNÍ KRYTU ZPEVNĚNÝCH PLOCH Z DLAŽDIC
včetně odvozu na skládku města</t>
  </si>
  <si>
    <t>dlažba stáv. chodníků:  515,9*0,06=30,954 [A]</t>
  </si>
  <si>
    <t>11332</t>
  </si>
  <si>
    <t>ODSTRANĚNÍ PODKLADŮ ZPEVNĚNÝCH PLOCH Z KAMENIVA NESTMELENÉHO
včetně odvozu na mezideponii ( zpětné použití pro násyp a dosypávky )</t>
  </si>
  <si>
    <t>nestmelené vrstvy stáv. vozovky:  402=402,000 [A]</t>
  </si>
  <si>
    <t>11351</t>
  </si>
  <si>
    <t>ODSTRANĚNÍ ZÁHONOVÝCH OBRUBNÍKŮ
včetně odvozu na skládku</t>
  </si>
  <si>
    <t xml:space="preserve">M         </t>
  </si>
  <si>
    <t>záhon. obrubníky:  307,2=307,200 [A]</t>
  </si>
  <si>
    <t>11352</t>
  </si>
  <si>
    <t>ODSTRANĚNÍ CHODNÍKOVÝCH A SILNIČNÍCH OBRUBNÍKŮ BETONOVÝCH
včetně odvozu na skládku</t>
  </si>
  <si>
    <t>stáv. obruby:  721,6=721,600 [A]</t>
  </si>
  <si>
    <t>11372</t>
  </si>
  <si>
    <t>FRÉZOVÁNÍ ZPEVNĚNÝCH PLOCH ASFALTOVÝCH
Povinný odkup zhotovitelem</t>
  </si>
  <si>
    <t>stáv.vozovka v tl. 0,1 m:  402=402,000 [A]
na mostě, na ZÚ a KÚ:     505,2=505,200 [B]
Celkem: A+B=907,200 [C]</t>
  </si>
  <si>
    <t>113764</t>
  </si>
  <si>
    <t>FRÉZOVÁNÍ DRÁŽKY PRŮŘEZU DO 400MM2 V ASFALTOVÉ VOZOVCE
Povinný odkup zhotovitelem</t>
  </si>
  <si>
    <t>u obrubníků:   1637,3=1 637,300 [A]</t>
  </si>
  <si>
    <t>12373</t>
  </si>
  <si>
    <t>skl</t>
  </si>
  <si>
    <t>ODKOP PRO SPOD STAVBU SILNIC A ŽELEZNIC TŘ. I
včetně odvozu na skládku</t>
  </si>
  <si>
    <t>odkop vč. AZ:   2306,2=2 306,200 [A]</t>
  </si>
  <si>
    <t>13273</t>
  </si>
  <si>
    <t>HLOUBENÍ RÝH ŠÍŘ DO 2M PAŽ I NEPAŽ TŘ. I
včetně odvozu na skládku</t>
  </si>
  <si>
    <t>výkop pro přípojky UV:  57,2*1,1*1,0=62,920 [A]</t>
  </si>
  <si>
    <t>17110</t>
  </si>
  <si>
    <t>ULOŽENÍ SYPANINY DO NÁSYPŮ SE ZHUTNĚNÍM</t>
  </si>
  <si>
    <t>násyp voz.:  47=47,000 [A]</t>
  </si>
  <si>
    <t>17120</t>
  </si>
  <si>
    <t>ULOŽENÍ SYPANINY DO NÁSYPŮ A NA SKLÁDKY BEZ ZHUTNĚNÍ</t>
  </si>
  <si>
    <t>na skládku
m3 z pol. 12373 skl + 13273 skl:  2306,2+62,92=2 369,120 [A]</t>
  </si>
  <si>
    <t>17180</t>
  </si>
  <si>
    <t>ULOŽENÍ SYPANINY DO NÁSYPŮ Z NAKUPOVANÝCH MATERIÁLŮ
vhodný materiál pro AZ tl.0,3 m</t>
  </si>
  <si>
    <t>AZ:  1261,1=1 261,100 [A]</t>
  </si>
  <si>
    <t>17310</t>
  </si>
  <si>
    <t>ZEMNÍ KRAJNICE A DOSYPÁVKY SE ZHUTNĚNÍM</t>
  </si>
  <si>
    <t>dosypávka krajnic:  27,8=27,800 [A]</t>
  </si>
  <si>
    <t>17581</t>
  </si>
  <si>
    <t>OBSYP POTRUBÍ A OBJEKTŮ Z NAKUPOVANÝCH MATERIÁLŮ</t>
  </si>
  <si>
    <t xml:space="preserve">obsyp přípojek po parapláň:
57,2*1,1*1,0=62,920 [A]
odečet kub. potrubí:
-3,14*0,112*0,112*57,2=-2,253 [B]
Celkem: A+B=60,667 [C]
</t>
  </si>
  <si>
    <t>18110</t>
  </si>
  <si>
    <t>ÚPRAVA PLÁNĚ SE ZHUTNĚNÍM V HORNINĚ TŘ. I</t>
  </si>
  <si>
    <t xml:space="preserve">M2        </t>
  </si>
  <si>
    <t>ÚP:  6410=6 410,000 [A]</t>
  </si>
  <si>
    <t>18222</t>
  </si>
  <si>
    <t>ROZPROSTŘENÍ ORNICE VE SVAHU V TL DO 0,15M</t>
  </si>
  <si>
    <t>svahy:  85,3=85,300 [A]</t>
  </si>
  <si>
    <t>18232</t>
  </si>
  <si>
    <t>ROZPROSTŘENÍ ORNICE V ROVINĚ V TL DO 0,15M</t>
  </si>
  <si>
    <t>trvalkový záhon:  198=198,000 [A]</t>
  </si>
  <si>
    <t>18233</t>
  </si>
  <si>
    <t>ROZPROSTŘENÍ ORNICE V ROVINĚ V TL DO 0,20M</t>
  </si>
  <si>
    <t>rovina:   41,9=41,900 [A]</t>
  </si>
  <si>
    <t>18241</t>
  </si>
  <si>
    <t>ZALOŽENÍ TRÁVNÍKU RUČNÍM VÝSEVEM</t>
  </si>
  <si>
    <t>svah + rovina:  85,3+41,9=127,200 [A]</t>
  </si>
  <si>
    <t>18247</t>
  </si>
  <si>
    <t>OŠETŘOVÁNÍ TRÁVNÍKU</t>
  </si>
  <si>
    <t>m2 z pol.18241:   127,2=127,200 [A]</t>
  </si>
  <si>
    <t>18351</t>
  </si>
  <si>
    <t>CHEMICKÉ ODPLEVELENÍ</t>
  </si>
  <si>
    <t>m2 z pol. 18241:  127,2=127,200 [A]</t>
  </si>
  <si>
    <t>Základy</t>
  </si>
  <si>
    <t>21263</t>
  </si>
  <si>
    <t>TRATIVODY KOMPLET  Z TRUB Z PLAST HM DN DO 150MM
Položka bude čerpána na základě rozhodnutí TDI.</t>
  </si>
  <si>
    <t>trativod:  295,2=295,200 [A]</t>
  </si>
  <si>
    <t>Svislé konstrukce</t>
  </si>
  <si>
    <t>327212</t>
  </si>
  <si>
    <t>ZDI OPĚRNÉ, ZÁRUBNÍ, NÁBŘEŽNÍ Z LOMOVÉHO KAMENE NA MC
vyspravení zídky u Potravin, včetně spárování</t>
  </si>
  <si>
    <t>odhad cca 40% objemu opravované zdi:  1,8=1,800 [A]</t>
  </si>
  <si>
    <t>Vodorovné konstrukce</t>
  </si>
  <si>
    <t>45152</t>
  </si>
  <si>
    <t>PODKLADNÍ A VÝPLŇOVÉ VRSTVY Z KAMENIVA DRCENÉHO
ŠD fr, 8/16</t>
  </si>
  <si>
    <t>trvalkový štěrk. záhon, tl. 0,15 m:  198m2*0,15=29,700 [A]</t>
  </si>
  <si>
    <t>45157</t>
  </si>
  <si>
    <t>PODKLADNÍ A VÝPLŇOVÉ VRSTVY Z KAMENIVA TĚŽENÉHO</t>
  </si>
  <si>
    <t>lože potrubí přípojek:  57,2*1,1*0,1=6,292 [A]</t>
  </si>
  <si>
    <t>Komunikace</t>
  </si>
  <si>
    <t>56313</t>
  </si>
  <si>
    <t>VOZOVKOVÉ VRSTVY Z MECHANICKY ZPEVNĚNÉHO KAMENIVA TL. DO 150MM
MZK</t>
  </si>
  <si>
    <t>k-ce vozovky:   3216,8=3 216,800 [A]</t>
  </si>
  <si>
    <t>56330</t>
  </si>
  <si>
    <t>VOZOVKOVÉ VRSTVY ZE ŠTĚRKODRTI
ŠDb 0/32 Gn</t>
  </si>
  <si>
    <t>k-ce vozovky:  868,5=868,500 [A]
k-ce chodníku:   304,2=304,200 [B]
k-ce pojížděného chodníku, vjezdů:   35,7=35,700 [C]
k-ce parkovacích stání:  81,8+109,1=190,900 [D]
Celkem: A+B+C+D=1 399,300 [E]</t>
  </si>
  <si>
    <t>56361</t>
  </si>
  <si>
    <t>VOZOVKOVÉ VRSTVY Z RECYKLOVANÉHO MATERIÁLU TL DO 50MM
R - mat.</t>
  </si>
  <si>
    <t>k-ce chodníku:  2027,9=2 027,900 [A]
k-ce pojížděného chodníku:   178,4=178,400 [B]
Celkem: A+B=2 206,300 [C]</t>
  </si>
  <si>
    <t>572123</t>
  </si>
  <si>
    <t>INFILTRAČNÍ POSTŘIK Z EMULZE DO 1,0KG/M2
PI - C, kationaktivní asfaltová emulze, 0,8 kg/m2</t>
  </si>
  <si>
    <t>k-ce vozovky :   3216,8=3 216,800 [A]
k-ce pojížděného chodníku,vjezdy:   178,4=178,400 [B]
Celkem: A+B=3 395,200 [C]</t>
  </si>
  <si>
    <t>572213</t>
  </si>
  <si>
    <t>SPOJOVACÍ POSTŘIK Z EMULZE DO 0,5KG/M2
PS - CP.  kationaktivní asfaltová emulza,  0,35 kg/m2</t>
  </si>
  <si>
    <t>k-ce vozovky:  3216,8=3 216,800 [A]
k-ce chodníku:   2027,9=2 027,900 [B]
k-ce pojížděného chodníku, vjezdů:   178,4=178,400 [C]
k-ce v místě frézování:  505,2=505,200 [D]
Celkem: A+B+C+D=5 928,300 [E]</t>
  </si>
  <si>
    <t>574A31</t>
  </si>
  <si>
    <t>ASFALTOVÝ BETON PRO OBRUSNÉ VRSTVY ACO 8 TL. 40MM
ACO 8CH</t>
  </si>
  <si>
    <t>k-ce chodníku:   2027,9=2 027,900 [A]</t>
  </si>
  <si>
    <t>574A33</t>
  </si>
  <si>
    <t>ASFALTOVÝ BETON PRO OBRUSNÉ VRSTVY ACO 11 TL. 40MM
ACO 11</t>
  </si>
  <si>
    <t xml:space="preserve">k-ce voz.:   3216,8=3 216,800 [A]   
k-ce voz.v místě fréz.:   505,2=505,200 [B]
Celkem: A+B=3 722,000 [C]   </t>
  </si>
  <si>
    <t>574A43</t>
  </si>
  <si>
    <t>ASFALTOVÝ BETON PRO OBRUSNÉ VRSTVY ACO 11 TL. 50MM
ACO 11,  50/70</t>
  </si>
  <si>
    <t>k-ce pojížděného chodníku, vjezdy:  178,4=178,400 [A]</t>
  </si>
  <si>
    <t>574E66</t>
  </si>
  <si>
    <t>ASFALTOVÝ BETON PRO PODKLADNÍ VRSTVY ACP 16+, 16S TL. 70MM
ACP 16+</t>
  </si>
  <si>
    <t>57621</t>
  </si>
  <si>
    <t>POSYP KAMENIVEM DRCENÝM 5KG/M2
drcené kamenivo fr. 2/4 v množství 3,0 kg/m2</t>
  </si>
  <si>
    <t>na PI-C vozovky + pojíž. chodník:  3216,8+178,4=3 395,200 [A]</t>
  </si>
  <si>
    <t>582612</t>
  </si>
  <si>
    <t>KRYTY Z BETON DLAŽDIC SE ZÁMKEM ŠEDÝCH TL 80MM DO LOŽE Z KAM</t>
  </si>
  <si>
    <t xml:space="preserve">k-ce parkovacích stání:  545,6=545,600 [A]
s odpočtem barevné dlažby:  -13=-13,000 [B]
Celkem: A+B=532,600 [C]  </t>
  </si>
  <si>
    <t>582614</t>
  </si>
  <si>
    <t>KRYTY Z BETON DLAŽDIC SE ZÁMKEM BAREV TL 60MM DO LOŽE Z KAM</t>
  </si>
  <si>
    <t xml:space="preserve">kontrastní pás:   16,9=16,900 [A]     </t>
  </si>
  <si>
    <t>582615</t>
  </si>
  <si>
    <t>KRYTY Z BETON DLAŽDIC SE ZÁMKEM BAREV TL 80MM DO LOŽE Z KAM</t>
  </si>
  <si>
    <t xml:space="preserve">vyznačení parkovacích míst barev. dlažbou:  2,5*0,2*12+5,0*0,2*7=13,000 [A]  </t>
  </si>
  <si>
    <t>58261A</t>
  </si>
  <si>
    <t>KRYTY Z BETON DLAŽDIC SE ZÁMKEM BAREV RELIÉF TL 60MM DO LOŽE Z KAM</t>
  </si>
  <si>
    <t>dlažba pro nevidomé chodníku a pojížděného chodníku:   46,5+17,2=63,700 [A]</t>
  </si>
  <si>
    <t>587206</t>
  </si>
  <si>
    <t>PŘEDLÁŽDĚNÍ KRYTU Z BETONOVÝCH DLAŽDIC SE ZÁMKEM</t>
  </si>
  <si>
    <t>předláždění chodníku u podjezdu:   16,3*0,5=8,150 [A]</t>
  </si>
  <si>
    <t>Přidružená stavební výroba</t>
  </si>
  <si>
    <t>711117</t>
  </si>
  <si>
    <t>IZOLACE BĚŽNÝCH KONSTRUKCÍ PROTI ZEMNÍ VLHKOSTI Z PE FÓLIÍ
nopová fólie vč. zalištování přesahů</t>
  </si>
  <si>
    <t>izolace stěny u Potravin výšky 0,6 m:   32,8=32,800 [A]</t>
  </si>
  <si>
    <t>Potrubí</t>
  </si>
  <si>
    <t>87434</t>
  </si>
  <si>
    <t>POTRUBÍ Z TRUB PLASTOVÝCH ODPADNÍCH DN DO 200MM
plast SN200  SN16</t>
  </si>
  <si>
    <t xml:space="preserve">přípojky pro napojení UV a odvod. žlabů:  57,2=57,200 [A] </t>
  </si>
  <si>
    <t>89712</t>
  </si>
  <si>
    <t>VPUSŤ KANALIZAČNÍ ULIČNÍ KOMPLETNÍ Z BETONOVÝCH DÍLCŮ</t>
  </si>
  <si>
    <t xml:space="preserve">KUS       </t>
  </si>
  <si>
    <t>nové UV:   11=11,000 [A]</t>
  </si>
  <si>
    <t>897543</t>
  </si>
  <si>
    <t>VPUSŤ ODVOD ŽLABŮ Z POLYMERBETONU SV. ŠÍŘKY DO 200MM</t>
  </si>
  <si>
    <t>vpusť odvodňovacího žlabu:   2=2,000 [A]</t>
  </si>
  <si>
    <t>89921</t>
  </si>
  <si>
    <t>VÝŠKOVÁ ÚPRAVA POKLOPŮ</t>
  </si>
  <si>
    <t>poklopy kulaté + čtvercové:  13+3=16,000 [A]</t>
  </si>
  <si>
    <t>89922</t>
  </si>
  <si>
    <t>VÝŠKOVÁ ÚPRAVA MŘÍŽÍ</t>
  </si>
  <si>
    <t>mříže stáv. UV:   7=7,000 [A]
mříže anglických dvorků:   5=5,000 [B]
Celkem: A+B=12,000 [C]</t>
  </si>
  <si>
    <t>89923</t>
  </si>
  <si>
    <t>VÝŠKOVÁ ÚPRAVA KRYCÍCH HRNCŮ</t>
  </si>
  <si>
    <t>úprava šoupat:  26=26,000 [A]</t>
  </si>
  <si>
    <t>Ostatní konstrukce a práce</t>
  </si>
  <si>
    <t>914131</t>
  </si>
  <si>
    <t>DOPRAVNÍ ZNAČKY ZÁKLADNÍ VELIKOSTI OCELOVÉ FÓLIE TŘ 2 - DODÁVKA A MONTÁŽ</t>
  </si>
  <si>
    <t>nové DZ dle situace doprav. značení:  20=20,000 [A]</t>
  </si>
  <si>
    <t>914132</t>
  </si>
  <si>
    <t>DOPRAVNÍ ZNAČKY ZÁKLADNÍ VELIKOSTI OCELOVÉ FÓLIE TŘ 2 - MONTÁŽ S PŘEMÍSTĚNÍM</t>
  </si>
  <si>
    <t>zpětné osazení stáv. DZ:  12=12,000 [A]</t>
  </si>
  <si>
    <t>914133</t>
  </si>
  <si>
    <t>DOPRAVNÍ ZNAČKY ZÁKLADNÍ VELIKOSTI OCELOVÉ FÓLIE TŘ 2 - DEMONTÁŽ</t>
  </si>
  <si>
    <t>zrušení stáv. DZ dle situace:  1=1,000 [A]
demontáž stáv. DZ pro zpětné osazení:  12=12,000 [B]
Celkem: A+B=13,000 [C]</t>
  </si>
  <si>
    <t>914921</t>
  </si>
  <si>
    <t>SLOUPKY A STOJKY DOPRAVNÍCH ZNAČEK Z OCEL TRUBEK DO PATKY - DODÁVKA A MONTÁŽ</t>
  </si>
  <si>
    <t>sloupky nových DZ dle situace:  14=14,000 [A]</t>
  </si>
  <si>
    <t>914922</t>
  </si>
  <si>
    <t>SLOUPKY A STOJKY DZ Z OCEL TRUBEK DO PATKY MONTÁŽ S PŘESUNEM</t>
  </si>
  <si>
    <t>zpětné osazení sloupků stáv. DZ:  10=10,000 [A]</t>
  </si>
  <si>
    <t>914923</t>
  </si>
  <si>
    <t>SLOUPKY A STOJKY DZ Z OCEL TRUBEK DO PATKY DEMONTÁŽ</t>
  </si>
  <si>
    <t>sloupek zrušené stáv. DZ dle situace:  1=1,000 [A]
demontáž stáv. sloupků DZ pro zpětné osazení:  10=10,000 [B]
Celkem: A+B=11,000 [C]</t>
  </si>
  <si>
    <t>915111</t>
  </si>
  <si>
    <t>VODOROVNÉ DOPRAVNÍ ZNAČENÍ BARVOU HLADKÉ - DODÁVKA A POKLÁDKA</t>
  </si>
  <si>
    <t>VDZ dle situace:
V4/0,25  0,5/0,5:   45*0,25*0,5=5,625 [A]
V7a:  3,0*0,5*6*3=27,000 [B]
V11a (BUS):  12m2*3=36,000 [C]
Celkem: A+B+C=68,625 [D]</t>
  </si>
  <si>
    <t>915221</t>
  </si>
  <si>
    <t>VODOR DOPRAV ZNAČ PLASTEM STRUKTURÁLNÍ NEHLUČNÉ - DOD A POKLÁDKA</t>
  </si>
  <si>
    <t>výměra dle pol. 915111:   68,625=68,625 [A]</t>
  </si>
  <si>
    <t>91552</t>
  </si>
  <si>
    <t>VODOR DOPRAV ZNAČ - PÍSMENA</t>
  </si>
  <si>
    <t xml:space="preserve">2 x 3 písmena BUS x 3 zastávky:   18=18,000 [A]   </t>
  </si>
  <si>
    <t>917212</t>
  </si>
  <si>
    <t>ZÁHONOVÉ OBRUBY Z BETONOVÝCH OBRUBNÍKŮ ŠÍŘ 80MM
beton. obrubník 80/250</t>
  </si>
  <si>
    <t>obrubníky:   371=371,000 [A]</t>
  </si>
  <si>
    <t>917224</t>
  </si>
  <si>
    <t>SILNIČNÍ A CHODNÍKOVÉ OBRUBY Z BETONOVÝCH OBRUBNÍKŮ ŠÍŘ 150MM
beton. obrubník 150/250 a150/150</t>
  </si>
  <si>
    <t>obrubníky 150/250:   792,3=792,300 [A]
obrubníky 150/150:   474=474,000 [B]
Celkem: A+B=1 266,300 [C]</t>
  </si>
  <si>
    <t>919112</t>
  </si>
  <si>
    <t>ŘEZÁNÍ ASFALTOVÉHO KRYTU VOZOVEK TL DO 100MM</t>
  </si>
  <si>
    <t>pro osazení dlažby pro nevidomé v chodníku a pojížď.chodníku:
163,1+49,1=212,200 [A]
příčné řezání u vjezdů:  50,3=50,300 [B]
Celkem: A+B=262,500 [C]</t>
  </si>
  <si>
    <t>919113</t>
  </si>
  <si>
    <t>ŘEZÁNÍ ASFALTOVÉHO KRYTU VOZOVEK TL DO 150MM</t>
  </si>
  <si>
    <t>příčné řezání na ZÚ a KÚ:  145,6=145,600 [A]</t>
  </si>
  <si>
    <t>931314</t>
  </si>
  <si>
    <t>TĚSNĚNÍ DILATAČ SPAR ASF ZÁLIVKOU PRŮŘ DO 400MM2
asfalt. zálivka typ N2</t>
  </si>
  <si>
    <t xml:space="preserve">u obrubníků, dle pol. 113764:   1637,3=1 637,300 [A] </t>
  </si>
  <si>
    <t>931315</t>
  </si>
  <si>
    <t>TĚSNĚNÍ DILATAČ SPAR ASF ZÁLIVKOU PRŮŘ DO 600MM2
asfalt. zálivka typ N2</t>
  </si>
  <si>
    <t>m z pol. 919112:  262,5=262,500 [A]</t>
  </si>
  <si>
    <t>931316</t>
  </si>
  <si>
    <t>TĚSNĚNÍ DILATAČ SPAR ASF ZÁLIVKOU PRŮŘ DO 800MM2
asfalt. zálivka typ N2</t>
  </si>
  <si>
    <t>na ZÚ a KÚ:   145,6=145,600 [A]</t>
  </si>
  <si>
    <t>93543</t>
  </si>
  <si>
    <t>ŽLABY Z DÍLCŮ Z POLYMERBETONU SVĚTLÉ ŠÍŘKY DO 200MM VČETNĚ MŘÍŽÍ</t>
  </si>
  <si>
    <t>délka odvod. žlabu s odpočtem 2 ks vpustí :   2*(4,5-1,0)=7,000 [A]</t>
  </si>
  <si>
    <t>96687</t>
  </si>
  <si>
    <t>VYBOURÁNÍ ULIČNÍCH VPUSTÍ KOMPLETNÍCH
včetně odvozu a uložení na skládku</t>
  </si>
  <si>
    <t>stáv. UV:   8=8,000 [A]</t>
  </si>
  <si>
    <t>102</t>
  </si>
  <si>
    <t>Úprava ulice U Trati - jih</t>
  </si>
  <si>
    <t>m3 z pol. 17120:   583,92=583,920 [A]</t>
  </si>
  <si>
    <t xml:space="preserve">obrubníky z pol. 11351:   24,9*0,040=0,996 [A]
obrubníky z pol. 11352:   123,3*0,230=28,359 [B]
podkl.beton z pol.11335:  22,4*0,230=5,152 [C]
vybourané vpusti, odhad 0,5 m3/ks, z pol.96687:   0,5*1*2,3=1,150 [D]
Celkem: A+B+C+D=35,657 [E]
</t>
  </si>
  <si>
    <t>pro potřebu ohumusování:  
177,3m2*0,15=26,595 [A]</t>
  </si>
  <si>
    <t>stáv. asfalt. chodník:  193,9*0,05=9,695 [A]</t>
  </si>
  <si>
    <t>dlažba stáv. chodníků:  22,1*0,06=1,326 [A]</t>
  </si>
  <si>
    <t>nestmelené vrstvy stáv. vozovky:  127,2=127,200 [A]</t>
  </si>
  <si>
    <t>11335</t>
  </si>
  <si>
    <t>ODSTRANĚNÍ PODKLADU ZPEVNĚNÝCH PLOCH Z BETONU
včetně odvozu na skládku</t>
  </si>
  <si>
    <t xml:space="preserve">stáv. vozovka, beton na 15%:  22,4=22,400 [A] </t>
  </si>
  <si>
    <t>záhon. obrubníky:  24,9=24,900 [A]</t>
  </si>
  <si>
    <t>stáv. obruby:  123,3=123,300 [A]</t>
  </si>
  <si>
    <t>stáv.vozovka v tl. 0,04 m:  997,4*0,04=39,896 [A]</t>
  </si>
  <si>
    <t>u obrubníků:   210,5=210,500 [A]</t>
  </si>
  <si>
    <t>odkop vč. AZ:   556,2=556,200 [A]</t>
  </si>
  <si>
    <t>výkop pro přípojky UV:  25,2*1,1*1,0=27,720 [A]</t>
  </si>
  <si>
    <t>násyp voz.:  0,9=0,900 [A]</t>
  </si>
  <si>
    <t>na skládku
m3 z pol. 12373 skl + 13273 skl:  556,2+27,72=583,920 [A]</t>
  </si>
  <si>
    <t>AZ:  436=436,000 [A]</t>
  </si>
  <si>
    <t>dosypávka krajnic:  5,7=5,700 [A]</t>
  </si>
  <si>
    <t>obsyp přípojek po parapláň:
25,2*1,1*1,0=27,720 [A]
odečet kub. potrubí:
-3,14*0,112*0,112*25,2=-0,993 [B]
Celkem: A+B=26,727 [C]</t>
  </si>
  <si>
    <t>ÚP:  1771,3=1 771,300 [A]</t>
  </si>
  <si>
    <t>svahy:  177,3=177,300 [A]</t>
  </si>
  <si>
    <t>svah:  177,3=177,300 [A]</t>
  </si>
  <si>
    <t>m2 z pol.18241:   177,3=177,300 [A]</t>
  </si>
  <si>
    <t>m2 z pol. 18241:  177,3=177,300 [A]</t>
  </si>
  <si>
    <t>trativod:  249,5=249,500 [A]</t>
  </si>
  <si>
    <t>lože potrubí přípojek:  25,2*1,1*0,1=2,772 [A]</t>
  </si>
  <si>
    <t>k-ce vozovky:  176,9+144,1=321,000 [A]
k-ce chodníku:   30,4=30,400 [B]
k-ce pojížděného chodníku, vjezdů:   23,1=23,100 [C]
k-ce parkovacích stání:  52,1=52,100 [D]
Celkem: A+B+C+D=426,600 [E]</t>
  </si>
  <si>
    <t>k-ce chodníku:  202,7=202,700 [A]
k-ce pojížděného chodníku:   115,3=115,300 [B]
Celkem: A+B=318,000 [C]</t>
  </si>
  <si>
    <t>56973</t>
  </si>
  <si>
    <t>ZPEVNĚNÍ KRAJNIC ZE ŠTĚRKORDTI NEBO RECYKLOVANÉHO MATERIÁLU TL. DO 150MM</t>
  </si>
  <si>
    <t>zpevnění krajnic:  28,7=28,700 [A]</t>
  </si>
  <si>
    <t>k-ce vozovky :   960,4=960,400 [A]
k-ce pojížděného chodníku,vjezdy:   115,3=115,300 [B]
Celkem: A+B=1 075,700 [C]</t>
  </si>
  <si>
    <t xml:space="preserve">k-ce vozovky:  960,4=960,400 [A]
k-ce chodníku:   202,7=202,700 [B]
k-ce pojížděného chodníku, vjezdů:   115,3=115,300 [C]
Celkem: A+B+C=1 278,400 [D]
</t>
  </si>
  <si>
    <t>k-ce chodníku:   202,7=202,700 [A]</t>
  </si>
  <si>
    <t xml:space="preserve">k-ce voz.:   960,4=960,400 [A]   
   </t>
  </si>
  <si>
    <t>k-ce pojížděného chodníku, vjezdy:  115,3=115,300 [A]</t>
  </si>
  <si>
    <t>574E56</t>
  </si>
  <si>
    <t>ASFALTOVÝ BETON PRO PODKLADNÍ VRSTVY ACP 16+, 16S TL. 60MM
ACP 16+</t>
  </si>
  <si>
    <t>k-ce vozovky:   960,4=960,400 [A]</t>
  </si>
  <si>
    <t>na PI-C vozovky + pojíž. chodník:  960,4+115,3=1 075,700 [A]</t>
  </si>
  <si>
    <t>dlažba pro nevidomé pojížděného chodníku:   11=11,000 [A]</t>
  </si>
  <si>
    <t>58401</t>
  </si>
  <si>
    <t xml:space="preserve">VOZOVKOVÉ KRYTY Z VEGETAČNÍCH DÍLCŮ DO LOŽE Z KAM TL DO 100MM
Polovegetační tvárnice tl. 100 mm </t>
  </si>
  <si>
    <t xml:space="preserve">parkovací stání:   347,5=347,500 [A] </t>
  </si>
  <si>
    <t xml:space="preserve">přípojky UV:  25,2=25,200 [A] </t>
  </si>
  <si>
    <t>89536</t>
  </si>
  <si>
    <t>DRENÁŽNÍ VÝUSŤ Z PROST BETONU
Položka bude čerpána na základě rozhodnutí TDI.</t>
  </si>
  <si>
    <t>VO:   1=1,000 [A]</t>
  </si>
  <si>
    <t>nové UV:   2=2,000 [A]</t>
  </si>
  <si>
    <t>poklopy kulaté:  1=1,000 [A]</t>
  </si>
  <si>
    <t>nové DZ dle situace doprav. značení:  1=1,000 [A]</t>
  </si>
  <si>
    <t>zpětné osazení stáv. DZ:  3=3,000 [A]</t>
  </si>
  <si>
    <t>zrušení stáv. DZ dle situace:  1=1,000 [A]
demontáž stáv. DZ pro zpětné osazení:  3=3,000 [B]
Celkem: A+B=4,000 [C]</t>
  </si>
  <si>
    <t>sloupky nových DZ dle situace:  1=1,000 [A]</t>
  </si>
  <si>
    <t>zpětné osazení sloupků stáv. DZ:  2=2,000 [A]</t>
  </si>
  <si>
    <t>sloupek zrušené stáv. DZ dle situace:  1=1,000 [A]
demontáž stáv. sloupků DZ pro zpětné osazení:  2=2,000 [B]
Celkem: A+B=3,000 [C]</t>
  </si>
  <si>
    <t>V10b ( parkovací stání):  5,0*0,125*26=16,250 [A]</t>
  </si>
  <si>
    <t>výměra dle pol. 915111:   16,25=16,250 [A]</t>
  </si>
  <si>
    <t>obrubníky:   13=13,000 [A]</t>
  </si>
  <si>
    <t>obrubníky 150/250:   207,5=207,500 [A]
obrubníky 150/150:   80,5=80,500 [B]
Celkem: A+B=288,000 [C]</t>
  </si>
  <si>
    <t xml:space="preserve">pro osazení dlažby pro nevidomé v pojížď.chodníku:   29,6=29,600 [A]
příčné řezání na ZÚ a KÚ:  3
</t>
  </si>
  <si>
    <t xml:space="preserve">u obrubníků, dle pol. 113764:   210,5=210,500 [A] </t>
  </si>
  <si>
    <t>na ZÚ a KÚ:  3=3,000 [A]
v místě dlažby pro nevidomé:  29,6=29,600 [B]
Celkem: A+B=32,600 [C]</t>
  </si>
  <si>
    <t>stáv. UV:   1=1,000 [A]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</si>
</sst>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177" fontId="4" fillId="2" borderId="0" xfId="0" applyNumberFormat="1" applyFont="1" applyFill="1" applyBorder="1" applyAlignment="1" applyProtection="1">
      <alignment/>
      <protection/>
    </xf>
    <xf numFmtId="0" fontId="0" fillId="0" borderId="0" xfId="0" applyNumberFormat="1" applyFont="1" applyFill="1" applyBorder="1" applyAlignment="1" applyProtection="1">
      <alignment wrapText="1" shrinkToFit="1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SUM(C11:C13)</f>
      </c>
      <c r="G7" t="s">
        <v>6</v>
      </c>
      <c>
        <v>15</v>
      </c>
    </row>
    <row r="8" spans="2:8" ht="12.75" customHeight="1">
      <c r="B8" s="3" t="s">
        <v>4</v>
      </c>
      <c s="2">
        <f>SUM(E11:E13)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20</v>
      </c>
      <c s="7" t="s">
        <v>21</v>
      </c>
      <c s="12">
        <f>'000'!I28</f>
      </c>
      <c s="12">
        <f>'000'!P28</f>
      </c>
      <c s="12">
        <f>C11+D11</f>
      </c>
    </row>
    <row r="12" spans="1:5" ht="12.75" customHeight="1">
      <c r="A12" s="7" t="s">
        <v>64</v>
      </c>
      <c s="7" t="s">
        <v>65</v>
      </c>
      <c s="12">
        <f>'101'!I184</f>
      </c>
      <c s="12">
        <f>'101'!P184</f>
      </c>
      <c s="12">
        <f>C12+D12</f>
      </c>
    </row>
    <row r="13" spans="1:5" ht="12.75" customHeight="1">
      <c r="A13" s="7" t="s">
        <v>287</v>
      </c>
      <c s="7" t="s">
        <v>288</v>
      </c>
      <c s="12">
        <f>'102'!I151</f>
      </c>
      <c s="12">
        <f>'102'!P151</f>
      </c>
      <c s="12">
        <f>C13+D13</f>
      </c>
    </row>
  </sheetData>
  <sheetProtection formatColumns="0"/>
  <hyperlinks>
    <hyperlink ref="A11" location="#'000'!A1" tooltip="Odkaz na stranku objektu [000]" display="000"/>
    <hyperlink ref="A12" location="#'101'!A1" tooltip="Odkaz na stranku objektu [101]" display="101"/>
    <hyperlink ref="A13" location="#'102'!A1" tooltip="Odkaz na stranku objektu [102]" display="102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20</v>
      </c>
      <c s="5"/>
      <c s="5" t="s">
        <v>21</v>
      </c>
    </row>
    <row r="6" spans="1:5" ht="12.75" customHeight="1">
      <c r="A6" t="s">
        <v>17</v>
      </c>
      <c r="C6" s="5" t="s">
        <v>20</v>
      </c>
      <c s="5"/>
      <c s="5" t="s">
        <v>21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8"/>
      <c s="8"/>
      <c s="8" t="s">
        <v>43</v>
      </c>
      <c s="8"/>
      <c s="8" t="s">
        <v>42</v>
      </c>
      <c s="8"/>
      <c s="10"/>
      <c s="8"/>
      <c s="10"/>
    </row>
    <row r="12" spans="1:16" ht="12.75">
      <c r="A12" s="7">
        <v>1</v>
      </c>
      <c s="7" t="s">
        <v>44</v>
      </c>
      <c s="7" t="s">
        <v>45</v>
      </c>
      <c s="7" t="s">
        <v>46</v>
      </c>
      <c s="7" t="s">
        <v>47</v>
      </c>
      <c s="7" t="s">
        <v>48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44</v>
      </c>
      <c s="7" t="s">
        <v>49</v>
      </c>
      <c s="7" t="s">
        <v>46</v>
      </c>
      <c s="7" t="s">
        <v>50</v>
      </c>
      <c s="7" t="s">
        <v>48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44</v>
      </c>
      <c s="7" t="s">
        <v>51</v>
      </c>
      <c s="7" t="s">
        <v>46</v>
      </c>
      <c s="7" t="s">
        <v>52</v>
      </c>
      <c s="7" t="s">
        <v>48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44</v>
      </c>
      <c s="7" t="s">
        <v>53</v>
      </c>
      <c s="7" t="s">
        <v>46</v>
      </c>
      <c s="7" t="s">
        <v>54</v>
      </c>
      <c s="7" t="s">
        <v>48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44</v>
      </c>
      <c s="7" t="s">
        <v>55</v>
      </c>
      <c s="7" t="s">
        <v>46</v>
      </c>
      <c s="7" t="s">
        <v>56</v>
      </c>
      <c s="7" t="s">
        <v>48</v>
      </c>
      <c s="9">
        <v>1</v>
      </c>
      <c s="13"/>
      <c s="12">
        <f>ROUND((H16*G16),2)</f>
      </c>
      <c r="O16">
        <f>rekapitulace!H8</f>
      </c>
      <c>
        <f>O16/100*I16</f>
      </c>
    </row>
    <row r="17" spans="1:16" ht="12.75" customHeight="1">
      <c r="A17" s="14"/>
      <c s="14"/>
      <c s="14" t="s">
        <v>43</v>
      </c>
      <c s="14"/>
      <c s="14" t="s">
        <v>42</v>
      </c>
      <c s="14"/>
      <c s="14"/>
      <c s="14"/>
      <c s="14">
        <f>SUM(I12:I16)</f>
      </c>
      <c r="P17">
        <f>ROUND(SUM(P12:P16),2)</f>
      </c>
    </row>
    <row r="19" spans="1:16" ht="12.75" customHeight="1">
      <c r="A19" s="14"/>
      <c s="14"/>
      <c s="14"/>
      <c s="14"/>
      <c s="14" t="s">
        <v>57</v>
      </c>
      <c s="14"/>
      <c s="14"/>
      <c s="14"/>
      <c s="14">
        <f>+I17</f>
      </c>
      <c r="P19">
        <f>+P17</f>
      </c>
    </row>
    <row r="21" spans="1:9" ht="12.75" customHeight="1">
      <c r="A21" s="8" t="s">
        <v>58</v>
      </c>
      <c s="8"/>
      <c s="8"/>
      <c s="8"/>
      <c s="8"/>
      <c s="8"/>
      <c s="8"/>
      <c s="8"/>
      <c s="8"/>
    </row>
    <row r="22" spans="1:9" ht="12.75" customHeight="1">
      <c r="A22" s="8"/>
      <c s="8"/>
      <c s="8"/>
      <c s="8"/>
      <c s="8" t="s">
        <v>59</v>
      </c>
      <c s="8"/>
      <c s="8"/>
      <c s="8"/>
      <c s="8"/>
    </row>
    <row r="23" spans="1:16" ht="12.75" customHeight="1">
      <c r="A23" s="14"/>
      <c s="14"/>
      <c s="14"/>
      <c s="14"/>
      <c s="14" t="s">
        <v>60</v>
      </c>
      <c s="14"/>
      <c s="14"/>
      <c s="14"/>
      <c s="14">
        <v>0</v>
      </c>
      <c r="P23">
        <v>0</v>
      </c>
    </row>
    <row r="24" spans="1:9" ht="12.75" customHeight="1">
      <c r="A24" s="14"/>
      <c s="14"/>
      <c s="14"/>
      <c s="14"/>
      <c s="14" t="s">
        <v>61</v>
      </c>
      <c s="14"/>
      <c s="14"/>
      <c s="14"/>
      <c s="14"/>
    </row>
    <row r="25" spans="1:16" ht="12.75" customHeight="1">
      <c r="A25" s="14"/>
      <c s="14"/>
      <c s="14"/>
      <c s="14"/>
      <c s="14" t="s">
        <v>62</v>
      </c>
      <c s="14"/>
      <c s="14"/>
      <c s="14"/>
      <c s="14">
        <v>0</v>
      </c>
      <c r="P25">
        <v>0</v>
      </c>
    </row>
    <row r="26" spans="1:16" ht="12.75" customHeight="1">
      <c r="A26" s="14"/>
      <c s="14"/>
      <c s="14"/>
      <c s="14"/>
      <c s="14" t="s">
        <v>63</v>
      </c>
      <c s="14"/>
      <c s="14"/>
      <c s="14"/>
      <c s="14">
        <f>I23+I25</f>
      </c>
      <c r="P26">
        <f>P23+P25</f>
      </c>
    </row>
    <row r="28" spans="1:16" ht="12.75" customHeight="1">
      <c r="A28" s="14"/>
      <c s="14"/>
      <c s="14"/>
      <c s="14"/>
      <c s="14" t="s">
        <v>63</v>
      </c>
      <c s="14"/>
      <c s="14"/>
      <c s="14"/>
      <c s="14">
        <f>I19+I26</f>
      </c>
      <c r="P28">
        <f>P19+P26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64</v>
      </c>
      <c s="5"/>
      <c s="5" t="s">
        <v>65</v>
      </c>
    </row>
    <row r="6" spans="1:5" ht="12.75" customHeight="1">
      <c r="A6" t="s">
        <v>17</v>
      </c>
      <c r="C6" s="5" t="s">
        <v>64</v>
      </c>
      <c s="5"/>
      <c s="5" t="s">
        <v>65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8"/>
      <c s="8"/>
      <c s="8" t="s">
        <v>43</v>
      </c>
      <c s="8"/>
      <c s="8" t="s">
        <v>42</v>
      </c>
      <c s="8"/>
      <c s="10"/>
      <c s="8"/>
      <c s="10"/>
    </row>
    <row r="12" spans="1:16" ht="12.75">
      <c r="A12" s="7">
        <v>1</v>
      </c>
      <c s="7" t="s">
        <v>44</v>
      </c>
      <c s="7" t="s">
        <v>66</v>
      </c>
      <c s="7" t="s">
        <v>67</v>
      </c>
      <c s="7" t="s">
        <v>68</v>
      </c>
      <c s="7" t="s">
        <v>69</v>
      </c>
      <c s="9">
        <v>2369.12</v>
      </c>
      <c s="13"/>
      <c s="12">
        <f>ROUND((H12*G12),2)</f>
      </c>
      <c r="O12">
        <f>rekapitulace!H8</f>
      </c>
      <c>
        <f>O12/100*I12</f>
      </c>
    </row>
    <row r="13" spans="5:5" ht="63.75">
      <c r="E13" s="15" t="s">
        <v>70</v>
      </c>
    </row>
    <row r="14" spans="1:16" ht="12.75">
      <c r="A14" s="7">
        <v>2</v>
      </c>
      <c s="7" t="s">
        <v>44</v>
      </c>
      <c s="7" t="s">
        <v>71</v>
      </c>
      <c s="7" t="s">
        <v>72</v>
      </c>
      <c s="7" t="s">
        <v>73</v>
      </c>
      <c s="7" t="s">
        <v>74</v>
      </c>
      <c s="9">
        <v>187.456</v>
      </c>
      <c s="13"/>
      <c s="12">
        <f>ROUND((H14*G14),2)</f>
      </c>
      <c r="O14">
        <f>rekapitulace!H8</f>
      </c>
      <c>
        <f>O14/100*I14</f>
      </c>
    </row>
    <row r="15" spans="5:5" ht="331.5">
      <c r="E15" s="15" t="s">
        <v>75</v>
      </c>
    </row>
    <row r="16" spans="1:16" ht="12.75">
      <c r="A16" s="7">
        <v>3</v>
      </c>
      <c s="7" t="s">
        <v>44</v>
      </c>
      <c s="7" t="s">
        <v>76</v>
      </c>
      <c s="7" t="s">
        <v>46</v>
      </c>
      <c s="7" t="s">
        <v>77</v>
      </c>
      <c s="7" t="s">
        <v>69</v>
      </c>
      <c s="9">
        <v>50.875</v>
      </c>
      <c s="13"/>
      <c s="12">
        <f>ROUND((H16*G16),2)</f>
      </c>
      <c r="O16">
        <f>rekapitulace!H8</f>
      </c>
      <c>
        <f>O16/100*I16</f>
      </c>
    </row>
    <row r="17" spans="5:5" ht="114.75">
      <c r="E17" s="15" t="s">
        <v>78</v>
      </c>
    </row>
    <row r="18" spans="1:16" ht="12.75">
      <c r="A18" s="7">
        <v>4</v>
      </c>
      <c s="7" t="s">
        <v>44</v>
      </c>
      <c s="7" t="s">
        <v>79</v>
      </c>
      <c s="7" t="s">
        <v>46</v>
      </c>
      <c s="7" t="s">
        <v>80</v>
      </c>
      <c s="7" t="s">
        <v>48</v>
      </c>
      <c s="9">
        <v>1</v>
      </c>
      <c s="13"/>
      <c s="12">
        <f>ROUND((H18*G18),2)</f>
      </c>
      <c r="O18">
        <f>rekapitulace!H8</f>
      </c>
      <c>
        <f>O18/100*I18</f>
      </c>
    </row>
    <row r="19" spans="1:16" ht="12.75" customHeight="1">
      <c r="A19" s="14"/>
      <c s="14"/>
      <c s="14" t="s">
        <v>43</v>
      </c>
      <c s="14"/>
      <c s="14" t="s">
        <v>42</v>
      </c>
      <c s="14"/>
      <c s="14"/>
      <c s="14"/>
      <c s="14">
        <f>SUM(I12:I18)</f>
      </c>
      <c r="P19">
        <f>ROUND(SUM(P12:P18),2)</f>
      </c>
    </row>
    <row r="21" spans="1:9" ht="12.75" customHeight="1">
      <c r="A21" s="8"/>
      <c s="8"/>
      <c s="8" t="s">
        <v>23</v>
      </c>
      <c s="8"/>
      <c s="8" t="s">
        <v>81</v>
      </c>
      <c s="8"/>
      <c s="10"/>
      <c s="8"/>
      <c s="10"/>
    </row>
    <row r="22" spans="1:16" ht="12.75">
      <c r="A22" s="7">
        <v>5</v>
      </c>
      <c s="7" t="s">
        <v>44</v>
      </c>
      <c s="7" t="s">
        <v>82</v>
      </c>
      <c s="7" t="s">
        <v>46</v>
      </c>
      <c s="7" t="s">
        <v>83</v>
      </c>
      <c s="7" t="s">
        <v>69</v>
      </c>
      <c s="9">
        <v>54.805</v>
      </c>
      <c s="13"/>
      <c s="12">
        <f>ROUND((H22*G22),2)</f>
      </c>
      <c r="O22">
        <f>rekapitulace!H8</f>
      </c>
      <c>
        <f>O22/100*I22</f>
      </c>
    </row>
    <row r="23" spans="5:5" ht="76.5">
      <c r="E23" s="15" t="s">
        <v>84</v>
      </c>
    </row>
    <row r="24" spans="1:16" ht="12.75">
      <c r="A24" s="7">
        <v>6</v>
      </c>
      <c s="7" t="s">
        <v>44</v>
      </c>
      <c s="7" t="s">
        <v>85</v>
      </c>
      <c s="7" t="s">
        <v>46</v>
      </c>
      <c s="7" t="s">
        <v>86</v>
      </c>
      <c s="7" t="s">
        <v>69</v>
      </c>
      <c s="9">
        <v>30.954</v>
      </c>
      <c s="13"/>
      <c s="12">
        <f>ROUND((H24*G24),2)</f>
      </c>
      <c r="O24">
        <f>rekapitulace!H8</f>
      </c>
      <c>
        <f>O24/100*I24</f>
      </c>
    </row>
    <row r="25" spans="5:5" ht="76.5">
      <c r="E25" s="15" t="s">
        <v>87</v>
      </c>
    </row>
    <row r="26" spans="1:16" ht="12.75">
      <c r="A26" s="7">
        <v>7</v>
      </c>
      <c s="7" t="s">
        <v>44</v>
      </c>
      <c s="7" t="s">
        <v>88</v>
      </c>
      <c s="7" t="s">
        <v>46</v>
      </c>
      <c s="7" t="s">
        <v>89</v>
      </c>
      <c s="7" t="s">
        <v>69</v>
      </c>
      <c s="9">
        <v>402</v>
      </c>
      <c s="13"/>
      <c s="12">
        <f>ROUND((H26*G26),2)</f>
      </c>
      <c r="O26">
        <f>rekapitulace!H8</f>
      </c>
      <c>
        <f>O26/100*I26</f>
      </c>
    </row>
    <row r="27" spans="5:5" ht="76.5">
      <c r="E27" s="15" t="s">
        <v>90</v>
      </c>
    </row>
    <row r="28" spans="1:16" ht="12.75">
      <c r="A28" s="7">
        <v>8</v>
      </c>
      <c s="7" t="s">
        <v>44</v>
      </c>
      <c s="7" t="s">
        <v>91</v>
      </c>
      <c s="7" t="s">
        <v>46</v>
      </c>
      <c s="7" t="s">
        <v>92</v>
      </c>
      <c s="7" t="s">
        <v>93</v>
      </c>
      <c s="9">
        <v>307.2</v>
      </c>
      <c s="13"/>
      <c s="12">
        <f>ROUND((H28*G28),2)</f>
      </c>
      <c r="O28">
        <f>rekapitulace!H8</f>
      </c>
      <c>
        <f>O28/100*I28</f>
      </c>
    </row>
    <row r="29" spans="5:5" ht="63.75">
      <c r="E29" s="15" t="s">
        <v>94</v>
      </c>
    </row>
    <row r="30" spans="1:16" ht="12.75">
      <c r="A30" s="7">
        <v>9</v>
      </c>
      <c s="7" t="s">
        <v>44</v>
      </c>
      <c s="7" t="s">
        <v>95</v>
      </c>
      <c s="7" t="s">
        <v>46</v>
      </c>
      <c s="7" t="s">
        <v>96</v>
      </c>
      <c s="7" t="s">
        <v>93</v>
      </c>
      <c s="9">
        <v>721.6</v>
      </c>
      <c s="13"/>
      <c s="12">
        <f>ROUND((H30*G30),2)</f>
      </c>
      <c r="O30">
        <f>rekapitulace!H8</f>
      </c>
      <c>
        <f>O30/100*I30</f>
      </c>
    </row>
    <row r="31" spans="5:5" ht="51">
      <c r="E31" s="15" t="s">
        <v>97</v>
      </c>
    </row>
    <row r="32" spans="1:16" ht="12.75">
      <c r="A32" s="7">
        <v>10</v>
      </c>
      <c s="7" t="s">
        <v>44</v>
      </c>
      <c s="7" t="s">
        <v>98</v>
      </c>
      <c s="7" t="s">
        <v>46</v>
      </c>
      <c s="7" t="s">
        <v>99</v>
      </c>
      <c s="7" t="s">
        <v>69</v>
      </c>
      <c s="9">
        <v>907.2</v>
      </c>
      <c s="13"/>
      <c s="12">
        <f>ROUND((H32*G32),2)</f>
      </c>
      <c r="O32">
        <f>rekapitulace!H8</f>
      </c>
      <c>
        <f>O32/100*I32</f>
      </c>
    </row>
    <row r="33" spans="5:5" ht="178.5">
      <c r="E33" s="15" t="s">
        <v>100</v>
      </c>
    </row>
    <row r="34" spans="1:16" ht="12.75">
      <c r="A34" s="7">
        <v>11</v>
      </c>
      <c s="7" t="s">
        <v>44</v>
      </c>
      <c s="7" t="s">
        <v>101</v>
      </c>
      <c s="7" t="s">
        <v>46</v>
      </c>
      <c s="7" t="s">
        <v>102</v>
      </c>
      <c s="7" t="s">
        <v>93</v>
      </c>
      <c s="9">
        <v>1637.3</v>
      </c>
      <c s="13"/>
      <c s="12">
        <f>ROUND((H34*G34),2)</f>
      </c>
      <c r="O34">
        <f>rekapitulace!H8</f>
      </c>
      <c>
        <f>O34/100*I34</f>
      </c>
    </row>
    <row r="35" spans="5:5" ht="76.5">
      <c r="E35" s="15" t="s">
        <v>103</v>
      </c>
    </row>
    <row r="36" spans="1:16" ht="12.75">
      <c r="A36" s="7">
        <v>12</v>
      </c>
      <c s="7" t="s">
        <v>44</v>
      </c>
      <c s="7" t="s">
        <v>104</v>
      </c>
      <c s="7" t="s">
        <v>105</v>
      </c>
      <c s="7" t="s">
        <v>106</v>
      </c>
      <c s="7" t="s">
        <v>69</v>
      </c>
      <c s="9">
        <v>2306.2</v>
      </c>
      <c s="13"/>
      <c s="12">
        <f>ROUND((H36*G36),2)</f>
      </c>
      <c r="O36">
        <f>rekapitulace!H8</f>
      </c>
      <c>
        <f>O36/100*I36</f>
      </c>
    </row>
    <row r="37" spans="5:5" ht="63.75">
      <c r="E37" s="15" t="s">
        <v>107</v>
      </c>
    </row>
    <row r="38" spans="1:16" ht="12.75">
      <c r="A38" s="7">
        <v>13</v>
      </c>
      <c s="7" t="s">
        <v>44</v>
      </c>
      <c s="7" t="s">
        <v>108</v>
      </c>
      <c s="7" t="s">
        <v>105</v>
      </c>
      <c s="7" t="s">
        <v>109</v>
      </c>
      <c s="7" t="s">
        <v>69</v>
      </c>
      <c s="9">
        <v>62.92</v>
      </c>
      <c s="13"/>
      <c s="12">
        <f>ROUND((H38*G38),2)</f>
      </c>
      <c r="O38">
        <f>rekapitulace!H8</f>
      </c>
      <c>
        <f>O38/100*I38</f>
      </c>
    </row>
    <row r="39" spans="5:5" ht="76.5">
      <c r="E39" s="15" t="s">
        <v>110</v>
      </c>
    </row>
    <row r="40" spans="1:16" ht="12.75">
      <c r="A40" s="7">
        <v>14</v>
      </c>
      <c s="7" t="s">
        <v>44</v>
      </c>
      <c s="7" t="s">
        <v>111</v>
      </c>
      <c s="7" t="s">
        <v>46</v>
      </c>
      <c s="7" t="s">
        <v>112</v>
      </c>
      <c s="7" t="s">
        <v>69</v>
      </c>
      <c s="9">
        <v>47</v>
      </c>
      <c s="13"/>
      <c s="12">
        <f>ROUND((H40*G40),2)</f>
      </c>
      <c r="O40">
        <f>rekapitulace!H8</f>
      </c>
      <c>
        <f>O40/100*I40</f>
      </c>
    </row>
    <row r="41" spans="5:5" ht="51">
      <c r="E41" s="15" t="s">
        <v>113</v>
      </c>
    </row>
    <row r="42" spans="1:16" ht="12.75">
      <c r="A42" s="7">
        <v>15</v>
      </c>
      <c s="7" t="s">
        <v>44</v>
      </c>
      <c s="7" t="s">
        <v>114</v>
      </c>
      <c s="7" t="s">
        <v>46</v>
      </c>
      <c s="7" t="s">
        <v>115</v>
      </c>
      <c s="7" t="s">
        <v>69</v>
      </c>
      <c s="9">
        <v>2369.12</v>
      </c>
      <c s="13"/>
      <c s="12">
        <f>ROUND((H42*G42),2)</f>
      </c>
      <c r="O42">
        <f>rekapitulace!H8</f>
      </c>
      <c>
        <f>O42/100*I42</f>
      </c>
    </row>
    <row r="43" spans="5:5" ht="127.5">
      <c r="E43" s="15" t="s">
        <v>116</v>
      </c>
    </row>
    <row r="44" spans="1:16" ht="12.75">
      <c r="A44" s="7">
        <v>16</v>
      </c>
      <c s="7" t="s">
        <v>44</v>
      </c>
      <c s="7" t="s">
        <v>117</v>
      </c>
      <c s="7" t="s">
        <v>46</v>
      </c>
      <c s="7" t="s">
        <v>118</v>
      </c>
      <c s="7" t="s">
        <v>69</v>
      </c>
      <c s="9">
        <v>1261.1</v>
      </c>
      <c s="13"/>
      <c s="12">
        <f>ROUND((H44*G44),2)</f>
      </c>
      <c r="O44">
        <f>rekapitulace!H8</f>
      </c>
      <c>
        <f>O44/100*I44</f>
      </c>
    </row>
    <row r="45" spans="5:5" ht="51">
      <c r="E45" s="15" t="s">
        <v>119</v>
      </c>
    </row>
    <row r="46" spans="1:16" ht="12.75">
      <c r="A46" s="7">
        <v>17</v>
      </c>
      <c s="7" t="s">
        <v>44</v>
      </c>
      <c s="7" t="s">
        <v>120</v>
      </c>
      <c s="7" t="s">
        <v>46</v>
      </c>
      <c s="7" t="s">
        <v>121</v>
      </c>
      <c s="7" t="s">
        <v>69</v>
      </c>
      <c s="9">
        <v>27.8</v>
      </c>
      <c s="13"/>
      <c s="12">
        <f>ROUND((H46*G46),2)</f>
      </c>
      <c r="O46">
        <f>rekapitulace!H8</f>
      </c>
      <c>
        <f>O46/100*I46</f>
      </c>
    </row>
    <row r="47" spans="5:5" ht="51">
      <c r="E47" s="15" t="s">
        <v>122</v>
      </c>
    </row>
    <row r="48" spans="1:16" ht="12.75">
      <c r="A48" s="7">
        <v>18</v>
      </c>
      <c s="7" t="s">
        <v>44</v>
      </c>
      <c s="7" t="s">
        <v>123</v>
      </c>
      <c s="7" t="s">
        <v>46</v>
      </c>
      <c s="7" t="s">
        <v>124</v>
      </c>
      <c s="7" t="s">
        <v>69</v>
      </c>
      <c s="9">
        <v>60.667</v>
      </c>
      <c s="13"/>
      <c s="12">
        <f>ROUND((H48*G48),2)</f>
      </c>
      <c r="O48">
        <f>rekapitulace!H8</f>
      </c>
      <c>
        <f>O48/100*I48</f>
      </c>
    </row>
    <row r="49" spans="5:5" ht="255">
      <c r="E49" s="15" t="s">
        <v>125</v>
      </c>
    </row>
    <row r="50" spans="1:16" ht="12.75">
      <c r="A50" s="7">
        <v>19</v>
      </c>
      <c s="7" t="s">
        <v>44</v>
      </c>
      <c s="7" t="s">
        <v>126</v>
      </c>
      <c s="7" t="s">
        <v>46</v>
      </c>
      <c s="7" t="s">
        <v>127</v>
      </c>
      <c s="7" t="s">
        <v>128</v>
      </c>
      <c s="9">
        <v>6410</v>
      </c>
      <c s="13"/>
      <c s="12">
        <f>ROUND((H50*G50),2)</f>
      </c>
      <c r="O50">
        <f>rekapitulace!H8</f>
      </c>
      <c>
        <f>O50/100*I50</f>
      </c>
    </row>
    <row r="51" spans="5:5" ht="51">
      <c r="E51" s="15" t="s">
        <v>129</v>
      </c>
    </row>
    <row r="52" spans="1:16" ht="12.75">
      <c r="A52" s="7">
        <v>20</v>
      </c>
      <c s="7" t="s">
        <v>44</v>
      </c>
      <c s="7" t="s">
        <v>130</v>
      </c>
      <c s="7" t="s">
        <v>46</v>
      </c>
      <c s="7" t="s">
        <v>131</v>
      </c>
      <c s="7" t="s">
        <v>128</v>
      </c>
      <c s="9">
        <v>85.3</v>
      </c>
      <c s="13"/>
      <c s="12">
        <f>ROUND((H52*G52),2)</f>
      </c>
      <c r="O52">
        <f>rekapitulace!H8</f>
      </c>
      <c>
        <f>O52/100*I52</f>
      </c>
    </row>
    <row r="53" spans="5:5" ht="38.25">
      <c r="E53" s="15" t="s">
        <v>132</v>
      </c>
    </row>
    <row r="54" spans="1:16" ht="12.75">
      <c r="A54" s="7">
        <v>21</v>
      </c>
      <c s="7" t="s">
        <v>44</v>
      </c>
      <c s="7" t="s">
        <v>133</v>
      </c>
      <c s="7" t="s">
        <v>46</v>
      </c>
      <c s="7" t="s">
        <v>134</v>
      </c>
      <c s="7" t="s">
        <v>128</v>
      </c>
      <c s="9">
        <v>198</v>
      </c>
      <c s="13"/>
      <c s="12">
        <f>ROUND((H54*G54),2)</f>
      </c>
      <c r="O54">
        <f>rekapitulace!H8</f>
      </c>
      <c>
        <f>O54/100*I54</f>
      </c>
    </row>
    <row r="55" spans="5:5" ht="51">
      <c r="E55" s="15" t="s">
        <v>135</v>
      </c>
    </row>
    <row r="56" spans="1:16" ht="12.75">
      <c r="A56" s="7">
        <v>22</v>
      </c>
      <c s="7" t="s">
        <v>44</v>
      </c>
      <c s="7" t="s">
        <v>136</v>
      </c>
      <c s="7" t="s">
        <v>46</v>
      </c>
      <c s="7" t="s">
        <v>137</v>
      </c>
      <c s="7" t="s">
        <v>128</v>
      </c>
      <c s="9">
        <v>41.9</v>
      </c>
      <c s="13"/>
      <c s="12">
        <f>ROUND((H56*G56),2)</f>
      </c>
      <c r="O56">
        <f>rekapitulace!H8</f>
      </c>
      <c>
        <f>O56/100*I56</f>
      </c>
    </row>
    <row r="57" spans="5:5" ht="38.25">
      <c r="E57" s="15" t="s">
        <v>138</v>
      </c>
    </row>
    <row r="58" spans="1:16" ht="12.75">
      <c r="A58" s="7">
        <v>23</v>
      </c>
      <c s="7" t="s">
        <v>44</v>
      </c>
      <c s="7" t="s">
        <v>139</v>
      </c>
      <c s="7" t="s">
        <v>46</v>
      </c>
      <c s="7" t="s">
        <v>140</v>
      </c>
      <c s="7" t="s">
        <v>128</v>
      </c>
      <c s="9">
        <v>127.2</v>
      </c>
      <c s="13"/>
      <c s="12">
        <f>ROUND((H58*G58),2)</f>
      </c>
      <c r="O58">
        <f>rekapitulace!H8</f>
      </c>
      <c>
        <f>O58/100*I58</f>
      </c>
    </row>
    <row r="59" spans="5:5" ht="63.75">
      <c r="E59" s="15" t="s">
        <v>141</v>
      </c>
    </row>
    <row r="60" spans="1:16" ht="12.75">
      <c r="A60" s="7">
        <v>24</v>
      </c>
      <c s="7" t="s">
        <v>44</v>
      </c>
      <c s="7" t="s">
        <v>142</v>
      </c>
      <c s="7" t="s">
        <v>46</v>
      </c>
      <c s="7" t="s">
        <v>143</v>
      </c>
      <c s="7" t="s">
        <v>128</v>
      </c>
      <c s="9">
        <v>127.2</v>
      </c>
      <c s="13"/>
      <c s="12">
        <f>ROUND((H60*G60),2)</f>
      </c>
      <c r="O60">
        <f>rekapitulace!H8</f>
      </c>
      <c>
        <f>O60/100*I60</f>
      </c>
    </row>
    <row r="61" spans="5:5" ht="63.75">
      <c r="E61" s="15" t="s">
        <v>144</v>
      </c>
    </row>
    <row r="62" spans="1:16" ht="12.75">
      <c r="A62" s="7">
        <v>25</v>
      </c>
      <c s="7" t="s">
        <v>44</v>
      </c>
      <c s="7" t="s">
        <v>145</v>
      </c>
      <c s="7" t="s">
        <v>46</v>
      </c>
      <c s="7" t="s">
        <v>146</v>
      </c>
      <c s="7" t="s">
        <v>128</v>
      </c>
      <c s="9">
        <v>127.2</v>
      </c>
      <c s="13"/>
      <c s="12">
        <f>ROUND((H62*G62),2)</f>
      </c>
      <c r="O62">
        <f>rekapitulace!H8</f>
      </c>
      <c>
        <f>O62/100*I62</f>
      </c>
    </row>
    <row r="63" spans="5:5" ht="51">
      <c r="E63" s="15" t="s">
        <v>147</v>
      </c>
    </row>
    <row r="64" spans="1:16" ht="12.75" customHeight="1">
      <c r="A64" s="14"/>
      <c s="14"/>
      <c s="14" t="s">
        <v>23</v>
      </c>
      <c s="14"/>
      <c s="14" t="s">
        <v>81</v>
      </c>
      <c s="14"/>
      <c s="14"/>
      <c s="14"/>
      <c s="14">
        <f>SUM(I22:I63)</f>
      </c>
      <c r="P64">
        <f>ROUND(SUM(P22:P63),2)</f>
      </c>
    </row>
    <row r="66" spans="1:9" ht="12.75" customHeight="1">
      <c r="A66" s="8"/>
      <c s="8"/>
      <c s="8" t="s">
        <v>34</v>
      </c>
      <c s="8"/>
      <c s="8" t="s">
        <v>148</v>
      </c>
      <c s="8"/>
      <c s="10"/>
      <c s="8"/>
      <c s="10"/>
    </row>
    <row r="67" spans="1:16" ht="12.75">
      <c r="A67" s="7">
        <v>26</v>
      </c>
      <c s="7" t="s">
        <v>44</v>
      </c>
      <c s="7" t="s">
        <v>149</v>
      </c>
      <c s="7" t="s">
        <v>46</v>
      </c>
      <c s="7" t="s">
        <v>150</v>
      </c>
      <c s="7" t="s">
        <v>93</v>
      </c>
      <c s="9">
        <v>295.2</v>
      </c>
      <c s="13"/>
      <c s="12">
        <f>ROUND((H67*G67),2)</f>
      </c>
      <c r="O67">
        <f>rekapitulace!H8</f>
      </c>
      <c>
        <f>O67/100*I67</f>
      </c>
    </row>
    <row r="68" spans="5:5" ht="38.25">
      <c r="E68" s="15" t="s">
        <v>151</v>
      </c>
    </row>
    <row r="69" spans="1:16" ht="12.75" customHeight="1">
      <c r="A69" s="14"/>
      <c s="14"/>
      <c s="14" t="s">
        <v>34</v>
      </c>
      <c s="14"/>
      <c s="14" t="s">
        <v>148</v>
      </c>
      <c s="14"/>
      <c s="14"/>
      <c s="14"/>
      <c s="14">
        <f>SUM(I67:I68)</f>
      </c>
      <c r="P69">
        <f>ROUND(SUM(P67:P68),2)</f>
      </c>
    </row>
    <row r="71" spans="1:9" ht="12.75" customHeight="1">
      <c r="A71" s="8"/>
      <c s="8"/>
      <c s="8" t="s">
        <v>35</v>
      </c>
      <c s="8"/>
      <c s="8" t="s">
        <v>152</v>
      </c>
      <c s="8"/>
      <c s="10"/>
      <c s="8"/>
      <c s="10"/>
    </row>
    <row r="72" spans="1:16" ht="12.75">
      <c r="A72" s="7">
        <v>27</v>
      </c>
      <c s="7" t="s">
        <v>44</v>
      </c>
      <c s="7" t="s">
        <v>153</v>
      </c>
      <c s="7" t="s">
        <v>46</v>
      </c>
      <c s="7" t="s">
        <v>154</v>
      </c>
      <c s="7" t="s">
        <v>69</v>
      </c>
      <c s="9">
        <v>1.8</v>
      </c>
      <c s="13"/>
      <c s="12">
        <f>ROUND((H72*G72),2)</f>
      </c>
      <c r="O72">
        <f>rekapitulace!H8</f>
      </c>
      <c>
        <f>O72/100*I72</f>
      </c>
    </row>
    <row r="73" spans="5:5" ht="89.25">
      <c r="E73" s="15" t="s">
        <v>155</v>
      </c>
    </row>
    <row r="74" spans="1:16" ht="12.75" customHeight="1">
      <c r="A74" s="14"/>
      <c s="14"/>
      <c s="14" t="s">
        <v>35</v>
      </c>
      <c s="14"/>
      <c s="14" t="s">
        <v>152</v>
      </c>
      <c s="14"/>
      <c s="14"/>
      <c s="14"/>
      <c s="14">
        <f>SUM(I72:I73)</f>
      </c>
      <c r="P74">
        <f>ROUND(SUM(P72:P73),2)</f>
      </c>
    </row>
    <row r="76" spans="1:9" ht="12.75" customHeight="1">
      <c r="A76" s="8"/>
      <c s="8"/>
      <c s="8" t="s">
        <v>36</v>
      </c>
      <c s="8"/>
      <c s="8" t="s">
        <v>156</v>
      </c>
      <c s="8"/>
      <c s="10"/>
      <c s="8"/>
      <c s="10"/>
    </row>
    <row r="77" spans="1:16" ht="12.75">
      <c r="A77" s="7">
        <v>28</v>
      </c>
      <c s="7" t="s">
        <v>44</v>
      </c>
      <c s="7" t="s">
        <v>157</v>
      </c>
      <c s="7" t="s">
        <v>46</v>
      </c>
      <c s="7" t="s">
        <v>158</v>
      </c>
      <c s="7" t="s">
        <v>69</v>
      </c>
      <c s="9">
        <v>29.7</v>
      </c>
      <c s="13"/>
      <c s="12">
        <f>ROUND((H77*G77),2)</f>
      </c>
      <c r="O77">
        <f>rekapitulace!H8</f>
      </c>
      <c>
        <f>O77/100*I77</f>
      </c>
    </row>
    <row r="78" spans="5:5" ht="89.25">
      <c r="E78" s="15" t="s">
        <v>159</v>
      </c>
    </row>
    <row r="79" spans="1:16" ht="12.75">
      <c r="A79" s="7">
        <v>29</v>
      </c>
      <c s="7" t="s">
        <v>44</v>
      </c>
      <c s="7" t="s">
        <v>160</v>
      </c>
      <c s="7" t="s">
        <v>46</v>
      </c>
      <c s="7" t="s">
        <v>161</v>
      </c>
      <c s="7" t="s">
        <v>69</v>
      </c>
      <c s="9">
        <v>6.292</v>
      </c>
      <c s="13"/>
      <c s="12">
        <f>ROUND((H79*G79),2)</f>
      </c>
      <c r="O79">
        <f>rekapitulace!H8</f>
      </c>
      <c>
        <f>O79/100*I79</f>
      </c>
    </row>
    <row r="80" spans="5:5" ht="76.5">
      <c r="E80" s="15" t="s">
        <v>162</v>
      </c>
    </row>
    <row r="81" spans="1:16" ht="12.75" customHeight="1">
      <c r="A81" s="14"/>
      <c s="14"/>
      <c s="14" t="s">
        <v>36</v>
      </c>
      <c s="14"/>
      <c s="14" t="s">
        <v>156</v>
      </c>
      <c s="14"/>
      <c s="14"/>
      <c s="14"/>
      <c s="14">
        <f>SUM(I77:I80)</f>
      </c>
      <c r="P81">
        <f>ROUND(SUM(P77:P80),2)</f>
      </c>
    </row>
    <row r="83" spans="1:9" ht="12.75" customHeight="1">
      <c r="A83" s="8"/>
      <c s="8"/>
      <c s="8" t="s">
        <v>37</v>
      </c>
      <c s="8"/>
      <c s="8" t="s">
        <v>163</v>
      </c>
      <c s="8"/>
      <c s="10"/>
      <c s="8"/>
      <c s="10"/>
    </row>
    <row r="84" spans="1:16" ht="12.75">
      <c r="A84" s="7">
        <v>30</v>
      </c>
      <c s="7" t="s">
        <v>44</v>
      </c>
      <c s="7" t="s">
        <v>164</v>
      </c>
      <c s="7" t="s">
        <v>46</v>
      </c>
      <c s="7" t="s">
        <v>165</v>
      </c>
      <c s="7" t="s">
        <v>128</v>
      </c>
      <c s="9">
        <v>3216.8</v>
      </c>
      <c s="13"/>
      <c s="12">
        <f>ROUND((H84*G84),2)</f>
      </c>
      <c r="O84">
        <f>rekapitulace!H8</f>
      </c>
      <c>
        <f>O84/100*I84</f>
      </c>
    </row>
    <row r="85" spans="5:5" ht="63.75">
      <c r="E85" s="15" t="s">
        <v>166</v>
      </c>
    </row>
    <row r="86" spans="1:16" ht="12.75">
      <c r="A86" s="7">
        <v>31</v>
      </c>
      <c s="7" t="s">
        <v>44</v>
      </c>
      <c s="7" t="s">
        <v>167</v>
      </c>
      <c s="7" t="s">
        <v>46</v>
      </c>
      <c s="7" t="s">
        <v>168</v>
      </c>
      <c s="7" t="s">
        <v>69</v>
      </c>
      <c s="9">
        <v>1399.3</v>
      </c>
      <c s="13"/>
      <c s="12">
        <f>ROUND((H86*G86),2)</f>
      </c>
      <c r="O86">
        <f>rekapitulace!H8</f>
      </c>
      <c>
        <f>O86/100*I86</f>
      </c>
    </row>
    <row r="87" spans="5:5" ht="344.25">
      <c r="E87" s="15" t="s">
        <v>169</v>
      </c>
    </row>
    <row r="88" spans="1:16" ht="12.75">
      <c r="A88" s="7">
        <v>32</v>
      </c>
      <c s="7" t="s">
        <v>44</v>
      </c>
      <c s="7" t="s">
        <v>170</v>
      </c>
      <c s="7" t="s">
        <v>46</v>
      </c>
      <c s="7" t="s">
        <v>171</v>
      </c>
      <c s="7" t="s">
        <v>128</v>
      </c>
      <c s="9">
        <v>2206.3</v>
      </c>
      <c s="13"/>
      <c s="12">
        <f>ROUND((H88*G88),2)</f>
      </c>
      <c r="O88">
        <f>rekapitulace!H8</f>
      </c>
      <c>
        <f>O88/100*I88</f>
      </c>
    </row>
    <row r="89" spans="5:5" ht="204">
      <c r="E89" s="15" t="s">
        <v>172</v>
      </c>
    </row>
    <row r="90" spans="1:16" ht="12.75">
      <c r="A90" s="7">
        <v>33</v>
      </c>
      <c s="7" t="s">
        <v>44</v>
      </c>
      <c s="7" t="s">
        <v>173</v>
      </c>
      <c s="7" t="s">
        <v>46</v>
      </c>
      <c s="7" t="s">
        <v>174</v>
      </c>
      <c s="7" t="s">
        <v>128</v>
      </c>
      <c s="9">
        <v>3395.2</v>
      </c>
      <c s="13"/>
      <c s="12">
        <f>ROUND((H90*G90),2)</f>
      </c>
      <c r="O90">
        <f>rekapitulace!H8</f>
      </c>
      <c>
        <f>O90/100*I90</f>
      </c>
    </row>
    <row r="91" spans="5:5" ht="216.75">
      <c r="E91" s="15" t="s">
        <v>175</v>
      </c>
    </row>
    <row r="92" spans="1:16" ht="12.75">
      <c r="A92" s="7">
        <v>34</v>
      </c>
      <c s="7" t="s">
        <v>44</v>
      </c>
      <c s="7" t="s">
        <v>176</v>
      </c>
      <c s="7" t="s">
        <v>46</v>
      </c>
      <c s="7" t="s">
        <v>177</v>
      </c>
      <c s="7" t="s">
        <v>128</v>
      </c>
      <c s="9">
        <v>5928.3</v>
      </c>
      <c s="13"/>
      <c s="12">
        <f>ROUND((H92*G92),2)</f>
      </c>
      <c r="O92">
        <f>rekapitulace!H8</f>
      </c>
      <c>
        <f>O92/100*I92</f>
      </c>
    </row>
    <row r="93" spans="5:5" ht="357">
      <c r="E93" s="15" t="s">
        <v>178</v>
      </c>
    </row>
    <row r="94" spans="1:16" ht="12.75">
      <c r="A94" s="7">
        <v>35</v>
      </c>
      <c s="7" t="s">
        <v>44</v>
      </c>
      <c s="7" t="s">
        <v>179</v>
      </c>
      <c s="7" t="s">
        <v>46</v>
      </c>
      <c s="7" t="s">
        <v>180</v>
      </c>
      <c s="7" t="s">
        <v>128</v>
      </c>
      <c s="9">
        <v>2027.9</v>
      </c>
      <c s="13"/>
      <c s="12">
        <f>ROUND((H94*G94),2)</f>
      </c>
      <c r="O94">
        <f>rekapitulace!H8</f>
      </c>
      <c>
        <f>O94/100*I94</f>
      </c>
    </row>
    <row r="95" spans="5:5" ht="63.75">
      <c r="E95" s="15" t="s">
        <v>181</v>
      </c>
    </row>
    <row r="96" spans="1:16" ht="12.75">
      <c r="A96" s="7">
        <v>36</v>
      </c>
      <c s="7" t="s">
        <v>44</v>
      </c>
      <c s="7" t="s">
        <v>182</v>
      </c>
      <c s="7" t="s">
        <v>46</v>
      </c>
      <c s="7" t="s">
        <v>183</v>
      </c>
      <c s="7" t="s">
        <v>128</v>
      </c>
      <c s="9">
        <v>3722</v>
      </c>
      <c s="13"/>
      <c s="12">
        <f>ROUND((H96*G96),2)</f>
      </c>
      <c r="O96">
        <f>rekapitulace!H8</f>
      </c>
      <c>
        <f>O96/100*I96</f>
      </c>
    </row>
    <row r="97" spans="5:5" ht="178.5">
      <c r="E97" s="15" t="s">
        <v>184</v>
      </c>
    </row>
    <row r="98" spans="1:16" ht="12.75">
      <c r="A98" s="7">
        <v>37</v>
      </c>
      <c s="7" t="s">
        <v>44</v>
      </c>
      <c s="7" t="s">
        <v>185</v>
      </c>
      <c s="7" t="s">
        <v>46</v>
      </c>
      <c s="7" t="s">
        <v>186</v>
      </c>
      <c s="7" t="s">
        <v>128</v>
      </c>
      <c s="9">
        <v>178.4</v>
      </c>
      <c s="13"/>
      <c s="12">
        <f>ROUND((H98*G98),2)</f>
      </c>
      <c r="O98">
        <f>rekapitulace!H8</f>
      </c>
      <c>
        <f>O98/100*I98</f>
      </c>
    </row>
    <row r="99" spans="5:5" ht="89.25">
      <c r="E99" s="15" t="s">
        <v>187</v>
      </c>
    </row>
    <row r="100" spans="1:16" ht="12.75">
      <c r="A100" s="7">
        <v>38</v>
      </c>
      <c s="7" t="s">
        <v>44</v>
      </c>
      <c s="7" t="s">
        <v>188</v>
      </c>
      <c s="7" t="s">
        <v>46</v>
      </c>
      <c s="7" t="s">
        <v>189</v>
      </c>
      <c s="7" t="s">
        <v>128</v>
      </c>
      <c s="9">
        <v>3216.8</v>
      </c>
      <c s="13"/>
      <c s="12">
        <f>ROUND((H100*G100),2)</f>
      </c>
      <c r="O100">
        <f>rekapitulace!H8</f>
      </c>
      <c>
        <f>O100/100*I100</f>
      </c>
    </row>
    <row r="101" spans="5:5" ht="63.75">
      <c r="E101" s="15" t="s">
        <v>166</v>
      </c>
    </row>
    <row r="102" spans="1:16" ht="12.75">
      <c r="A102" s="7">
        <v>39</v>
      </c>
      <c s="7" t="s">
        <v>44</v>
      </c>
      <c s="7" t="s">
        <v>190</v>
      </c>
      <c s="7" t="s">
        <v>46</v>
      </c>
      <c s="7" t="s">
        <v>191</v>
      </c>
      <c s="7" t="s">
        <v>128</v>
      </c>
      <c s="9">
        <v>3395.2</v>
      </c>
      <c s="13"/>
      <c s="12">
        <f>ROUND((H102*G102),2)</f>
      </c>
      <c r="O102">
        <f>rekapitulace!H8</f>
      </c>
      <c>
        <f>O102/100*I102</f>
      </c>
    </row>
    <row r="103" spans="5:5" ht="102">
      <c r="E103" s="15" t="s">
        <v>192</v>
      </c>
    </row>
    <row r="104" spans="1:16" ht="12.75">
      <c r="A104" s="7">
        <v>40</v>
      </c>
      <c s="7" t="s">
        <v>44</v>
      </c>
      <c s="7" t="s">
        <v>193</v>
      </c>
      <c s="7" t="s">
        <v>46</v>
      </c>
      <c s="7" t="s">
        <v>194</v>
      </c>
      <c s="7" t="s">
        <v>128</v>
      </c>
      <c s="9">
        <v>532.6</v>
      </c>
      <c s="13"/>
      <c s="12">
        <f>ROUND((H104*G104),2)</f>
      </c>
      <c r="O104">
        <f>rekapitulace!H8</f>
      </c>
      <c>
        <f>O104/100*I104</f>
      </c>
    </row>
    <row r="105" spans="5:5" ht="204">
      <c r="E105" s="15" t="s">
        <v>195</v>
      </c>
    </row>
    <row r="106" spans="1:16" ht="12.75">
      <c r="A106" s="7">
        <v>41</v>
      </c>
      <c s="7" t="s">
        <v>44</v>
      </c>
      <c s="7" t="s">
        <v>196</v>
      </c>
      <c s="7" t="s">
        <v>46</v>
      </c>
      <c s="7" t="s">
        <v>197</v>
      </c>
      <c s="7" t="s">
        <v>128</v>
      </c>
      <c s="9">
        <v>16.9</v>
      </c>
      <c s="13"/>
      <c s="12">
        <f>ROUND((H106*G106),2)</f>
      </c>
      <c r="O106">
        <f>rekapitulace!H8</f>
      </c>
      <c>
        <f>O106/100*I106</f>
      </c>
    </row>
    <row r="107" spans="5:5" ht="51">
      <c r="E107" s="15" t="s">
        <v>198</v>
      </c>
    </row>
    <row r="108" spans="1:16" ht="12.75">
      <c r="A108" s="7">
        <v>42</v>
      </c>
      <c s="7" t="s">
        <v>44</v>
      </c>
      <c s="7" t="s">
        <v>199</v>
      </c>
      <c s="7" t="s">
        <v>46</v>
      </c>
      <c s="7" t="s">
        <v>200</v>
      </c>
      <c s="7" t="s">
        <v>128</v>
      </c>
      <c s="9">
        <v>13</v>
      </c>
      <c s="13"/>
      <c s="12">
        <f>ROUND((H108*G108),2)</f>
      </c>
      <c r="O108">
        <f>rekapitulace!H8</f>
      </c>
      <c>
        <f>O108/100*I108</f>
      </c>
    </row>
    <row r="109" spans="5:5" ht="114.75">
      <c r="E109" s="15" t="s">
        <v>201</v>
      </c>
    </row>
    <row r="110" spans="1:16" ht="12.75">
      <c r="A110" s="7">
        <v>43</v>
      </c>
      <c s="7" t="s">
        <v>44</v>
      </c>
      <c s="7" t="s">
        <v>202</v>
      </c>
      <c s="7" t="s">
        <v>46</v>
      </c>
      <c s="7" t="s">
        <v>203</v>
      </c>
      <c s="7" t="s">
        <v>128</v>
      </c>
      <c s="9">
        <v>63.7</v>
      </c>
      <c s="13"/>
      <c s="12">
        <f>ROUND((H110*G110),2)</f>
      </c>
      <c r="O110">
        <f>rekapitulace!H8</f>
      </c>
      <c>
        <f>O110/100*I110</f>
      </c>
    </row>
    <row r="111" spans="5:5" ht="140.25">
      <c r="E111" s="15" t="s">
        <v>204</v>
      </c>
    </row>
    <row r="112" spans="1:16" ht="12.75">
      <c r="A112" s="7">
        <v>44</v>
      </c>
      <c s="7" t="s">
        <v>44</v>
      </c>
      <c s="7" t="s">
        <v>205</v>
      </c>
      <c s="7" t="s">
        <v>46</v>
      </c>
      <c s="7" t="s">
        <v>206</v>
      </c>
      <c s="7" t="s">
        <v>128</v>
      </c>
      <c s="9">
        <v>8.15</v>
      </c>
      <c s="13"/>
      <c s="12">
        <f>ROUND((H112*G112),2)</f>
      </c>
      <c r="O112">
        <f>rekapitulace!H8</f>
      </c>
      <c>
        <f>O112/100*I112</f>
      </c>
    </row>
    <row r="113" spans="5:5" ht="89.25">
      <c r="E113" s="15" t="s">
        <v>207</v>
      </c>
    </row>
    <row r="114" spans="1:16" ht="12.75" customHeight="1">
      <c r="A114" s="14"/>
      <c s="14"/>
      <c s="14" t="s">
        <v>37</v>
      </c>
      <c s="14"/>
      <c s="14" t="s">
        <v>163</v>
      </c>
      <c s="14"/>
      <c s="14"/>
      <c s="14"/>
      <c s="14">
        <f>SUM(I84:I113)</f>
      </c>
      <c r="P114">
        <f>ROUND(SUM(P84:P113),2)</f>
      </c>
    </row>
    <row r="116" spans="1:9" ht="12.75" customHeight="1">
      <c r="A116" s="8"/>
      <c s="8"/>
      <c s="8" t="s">
        <v>39</v>
      </c>
      <c s="8"/>
      <c s="8" t="s">
        <v>208</v>
      </c>
      <c s="8"/>
      <c s="10"/>
      <c s="8"/>
      <c s="10"/>
    </row>
    <row r="117" spans="1:16" ht="12.75">
      <c r="A117" s="7">
        <v>45</v>
      </c>
      <c s="7" t="s">
        <v>44</v>
      </c>
      <c s="7" t="s">
        <v>209</v>
      </c>
      <c s="7" t="s">
        <v>46</v>
      </c>
      <c s="7" t="s">
        <v>210</v>
      </c>
      <c s="7" t="s">
        <v>128</v>
      </c>
      <c s="9">
        <v>32.8</v>
      </c>
      <c s="13"/>
      <c s="12">
        <f>ROUND((H117*G117),2)</f>
      </c>
      <c r="O117">
        <f>rekapitulace!H8</f>
      </c>
      <c>
        <f>O117/100*I117</f>
      </c>
    </row>
    <row r="118" spans="5:5" ht="89.25">
      <c r="E118" s="15" t="s">
        <v>211</v>
      </c>
    </row>
    <row r="119" spans="1:16" ht="12.75" customHeight="1">
      <c r="A119" s="14"/>
      <c s="14"/>
      <c s="14" t="s">
        <v>39</v>
      </c>
      <c s="14"/>
      <c s="14" t="s">
        <v>208</v>
      </c>
      <c s="14"/>
      <c s="14"/>
      <c s="14"/>
      <c s="14">
        <f>SUM(I117:I118)</f>
      </c>
      <c r="P119">
        <f>ROUND(SUM(P117:P118),2)</f>
      </c>
    </row>
    <row r="121" spans="1:9" ht="12.75" customHeight="1">
      <c r="A121" s="8"/>
      <c s="8"/>
      <c s="8" t="s">
        <v>40</v>
      </c>
      <c s="8"/>
      <c s="8" t="s">
        <v>212</v>
      </c>
      <c s="8"/>
      <c s="10"/>
      <c s="8"/>
      <c s="10"/>
    </row>
    <row r="122" spans="1:16" ht="12.75">
      <c r="A122" s="7">
        <v>46</v>
      </c>
      <c s="7" t="s">
        <v>44</v>
      </c>
      <c s="7" t="s">
        <v>213</v>
      </c>
      <c s="7" t="s">
        <v>46</v>
      </c>
      <c s="7" t="s">
        <v>214</v>
      </c>
      <c s="7" t="s">
        <v>93</v>
      </c>
      <c s="9">
        <v>57.2</v>
      </c>
      <c s="13"/>
      <c s="12">
        <f>ROUND((H122*G122),2)</f>
      </c>
      <c r="O122">
        <f>rekapitulace!H8</f>
      </c>
      <c>
        <f>O122/100*I122</f>
      </c>
    </row>
    <row r="123" spans="5:5" ht="102">
      <c r="E123" s="15" t="s">
        <v>215</v>
      </c>
    </row>
    <row r="124" spans="1:16" ht="12.75">
      <c r="A124" s="7">
        <v>47</v>
      </c>
      <c s="7" t="s">
        <v>44</v>
      </c>
      <c s="7" t="s">
        <v>216</v>
      </c>
      <c s="7" t="s">
        <v>46</v>
      </c>
      <c s="7" t="s">
        <v>217</v>
      </c>
      <c s="7" t="s">
        <v>218</v>
      </c>
      <c s="9">
        <v>11</v>
      </c>
      <c s="13"/>
      <c s="12">
        <f>ROUND((H124*G124),2)</f>
      </c>
      <c r="O124">
        <f>rekapitulace!H8</f>
      </c>
      <c>
        <f>O124/100*I124</f>
      </c>
    </row>
    <row r="125" spans="5:5" ht="38.25">
      <c r="E125" s="15" t="s">
        <v>219</v>
      </c>
    </row>
    <row r="126" spans="1:16" ht="12.75">
      <c r="A126" s="7">
        <v>48</v>
      </c>
      <c s="7" t="s">
        <v>44</v>
      </c>
      <c s="7" t="s">
        <v>220</v>
      </c>
      <c s="7" t="s">
        <v>46</v>
      </c>
      <c s="7" t="s">
        <v>221</v>
      </c>
      <c s="7" t="s">
        <v>218</v>
      </c>
      <c s="9">
        <v>2</v>
      </c>
      <c s="13"/>
      <c s="12">
        <f>ROUND((H126*G126),2)</f>
      </c>
      <c r="O126">
        <f>rekapitulace!H8</f>
      </c>
      <c>
        <f>O126/100*I126</f>
      </c>
    </row>
    <row r="127" spans="5:5" ht="76.5">
      <c r="E127" s="15" t="s">
        <v>222</v>
      </c>
    </row>
    <row r="128" spans="1:16" ht="12.75">
      <c r="A128" s="7">
        <v>49</v>
      </c>
      <c s="7" t="s">
        <v>44</v>
      </c>
      <c s="7" t="s">
        <v>223</v>
      </c>
      <c s="7" t="s">
        <v>46</v>
      </c>
      <c s="7" t="s">
        <v>224</v>
      </c>
      <c s="7" t="s">
        <v>218</v>
      </c>
      <c s="9">
        <v>16</v>
      </c>
      <c s="13"/>
      <c s="12">
        <f>ROUND((H128*G128),2)</f>
      </c>
      <c r="O128">
        <f>rekapitulace!H8</f>
      </c>
      <c>
        <f>O128/100*I128</f>
      </c>
    </row>
    <row r="129" spans="5:5" ht="63.75">
      <c r="E129" s="15" t="s">
        <v>225</v>
      </c>
    </row>
    <row r="130" spans="1:16" ht="12.75">
      <c r="A130" s="7">
        <v>50</v>
      </c>
      <c s="7" t="s">
        <v>44</v>
      </c>
      <c s="7" t="s">
        <v>226</v>
      </c>
      <c s="7" t="s">
        <v>46</v>
      </c>
      <c s="7" t="s">
        <v>227</v>
      </c>
      <c s="7" t="s">
        <v>218</v>
      </c>
      <c s="9">
        <v>12</v>
      </c>
      <c s="13"/>
      <c s="12">
        <f>ROUND((H130*G130),2)</f>
      </c>
      <c r="O130">
        <f>rekapitulace!H8</f>
      </c>
      <c>
        <f>O130/100*I130</f>
      </c>
    </row>
    <row r="131" spans="5:5" ht="165.75">
      <c r="E131" s="15" t="s">
        <v>228</v>
      </c>
    </row>
    <row r="132" spans="1:16" ht="12.75">
      <c r="A132" s="7">
        <v>51</v>
      </c>
      <c s="7" t="s">
        <v>44</v>
      </c>
      <c s="7" t="s">
        <v>229</v>
      </c>
      <c s="7" t="s">
        <v>46</v>
      </c>
      <c s="7" t="s">
        <v>230</v>
      </c>
      <c s="7" t="s">
        <v>218</v>
      </c>
      <c s="9">
        <v>26</v>
      </c>
      <c s="13"/>
      <c s="12">
        <f>ROUND((H132*G132),2)</f>
      </c>
      <c r="O132">
        <f>rekapitulace!H8</f>
      </c>
      <c>
        <f>O132/100*I132</f>
      </c>
    </row>
    <row r="133" spans="5:5" ht="51">
      <c r="E133" s="15" t="s">
        <v>231</v>
      </c>
    </row>
    <row r="134" spans="1:16" ht="12.75" customHeight="1">
      <c r="A134" s="14"/>
      <c s="14"/>
      <c s="14" t="s">
        <v>40</v>
      </c>
      <c s="14"/>
      <c s="14" t="s">
        <v>212</v>
      </c>
      <c s="14"/>
      <c s="14"/>
      <c s="14"/>
      <c s="14">
        <f>SUM(I122:I133)</f>
      </c>
      <c r="P134">
        <f>ROUND(SUM(P122:P133),2)</f>
      </c>
    </row>
    <row r="136" spans="1:9" ht="12.75" customHeight="1">
      <c r="A136" s="8"/>
      <c s="8"/>
      <c s="8" t="s">
        <v>41</v>
      </c>
      <c s="8"/>
      <c s="8" t="s">
        <v>232</v>
      </c>
      <c s="8"/>
      <c s="10"/>
      <c s="8"/>
      <c s="10"/>
    </row>
    <row r="137" spans="1:16" ht="12.75">
      <c r="A137" s="7">
        <v>52</v>
      </c>
      <c s="7" t="s">
        <v>44</v>
      </c>
      <c s="7" t="s">
        <v>233</v>
      </c>
      <c s="7" t="s">
        <v>46</v>
      </c>
      <c s="7" t="s">
        <v>234</v>
      </c>
      <c s="7" t="s">
        <v>218</v>
      </c>
      <c s="9">
        <v>20</v>
      </c>
      <c s="13"/>
      <c s="12">
        <f>ROUND((H137*G137),2)</f>
      </c>
      <c r="O137">
        <f>rekapitulace!H8</f>
      </c>
      <c>
        <f>O137/100*I137</f>
      </c>
    </row>
    <row r="138" spans="5:5" ht="89.25">
      <c r="E138" s="15" t="s">
        <v>235</v>
      </c>
    </row>
    <row r="139" spans="1:16" ht="12.75">
      <c r="A139" s="7">
        <v>53</v>
      </c>
      <c s="7" t="s">
        <v>44</v>
      </c>
      <c s="7" t="s">
        <v>236</v>
      </c>
      <c s="7" t="s">
        <v>46</v>
      </c>
      <c s="7" t="s">
        <v>237</v>
      </c>
      <c s="7" t="s">
        <v>218</v>
      </c>
      <c s="9">
        <v>12</v>
      </c>
      <c s="13"/>
      <c s="12">
        <f>ROUND((H139*G139),2)</f>
      </c>
      <c r="O139">
        <f>rekapitulace!H8</f>
      </c>
      <c>
        <f>O139/100*I139</f>
      </c>
    </row>
    <row r="140" spans="5:5" ht="63.75">
      <c r="E140" s="15" t="s">
        <v>238</v>
      </c>
    </row>
    <row r="141" spans="1:16" ht="12.75">
      <c r="A141" s="7">
        <v>54</v>
      </c>
      <c s="7" t="s">
        <v>44</v>
      </c>
      <c s="7" t="s">
        <v>239</v>
      </c>
      <c s="7" t="s">
        <v>46</v>
      </c>
      <c s="7" t="s">
        <v>240</v>
      </c>
      <c s="7" t="s">
        <v>218</v>
      </c>
      <c s="9">
        <v>13</v>
      </c>
      <c s="13"/>
      <c s="12">
        <f>ROUND((H141*G141),2)</f>
      </c>
      <c r="O141">
        <f>rekapitulace!H8</f>
      </c>
      <c>
        <f>O141/100*I141</f>
      </c>
    </row>
    <row r="142" spans="5:5" ht="216.75">
      <c r="E142" s="15" t="s">
        <v>241</v>
      </c>
    </row>
    <row r="143" spans="1:16" ht="12.75">
      <c r="A143" s="7">
        <v>55</v>
      </c>
      <c s="7" t="s">
        <v>44</v>
      </c>
      <c s="7" t="s">
        <v>242</v>
      </c>
      <c s="7" t="s">
        <v>46</v>
      </c>
      <c s="7" t="s">
        <v>243</v>
      </c>
      <c s="7" t="s">
        <v>218</v>
      </c>
      <c s="9">
        <v>14</v>
      </c>
      <c s="13"/>
      <c s="12">
        <f>ROUND((H143*G143),2)</f>
      </c>
      <c r="O143">
        <f>rekapitulace!H8</f>
      </c>
      <c>
        <f>O143/100*I143</f>
      </c>
    </row>
    <row r="144" spans="5:5" ht="76.5">
      <c r="E144" s="15" t="s">
        <v>244</v>
      </c>
    </row>
    <row r="145" spans="1:16" ht="12.75">
      <c r="A145" s="7">
        <v>56</v>
      </c>
      <c s="7" t="s">
        <v>44</v>
      </c>
      <c s="7" t="s">
        <v>245</v>
      </c>
      <c s="7" t="s">
        <v>46</v>
      </c>
      <c s="7" t="s">
        <v>246</v>
      </c>
      <c s="7" t="s">
        <v>218</v>
      </c>
      <c s="9">
        <v>10</v>
      </c>
      <c s="13"/>
      <c s="12">
        <f>ROUND((H145*G145),2)</f>
      </c>
      <c r="O145">
        <f>rekapitulace!H8</f>
      </c>
      <c>
        <f>O145/100*I145</f>
      </c>
    </row>
    <row r="146" spans="5:5" ht="76.5">
      <c r="E146" s="15" t="s">
        <v>247</v>
      </c>
    </row>
    <row r="147" spans="1:16" ht="12.75">
      <c r="A147" s="7">
        <v>57</v>
      </c>
      <c s="7" t="s">
        <v>44</v>
      </c>
      <c s="7" t="s">
        <v>248</v>
      </c>
      <c s="7" t="s">
        <v>46</v>
      </c>
      <c s="7" t="s">
        <v>249</v>
      </c>
      <c s="7" t="s">
        <v>218</v>
      </c>
      <c s="9">
        <v>11</v>
      </c>
      <c s="13"/>
      <c s="12">
        <f>ROUND((H147*G147),2)</f>
      </c>
      <c r="O147">
        <f>rekapitulace!H8</f>
      </c>
      <c>
        <f>O147/100*I147</f>
      </c>
    </row>
    <row r="148" spans="5:5" ht="242.25">
      <c r="E148" s="15" t="s">
        <v>250</v>
      </c>
    </row>
    <row r="149" spans="1:16" ht="12.75">
      <c r="A149" s="7">
        <v>58</v>
      </c>
      <c s="7" t="s">
        <v>44</v>
      </c>
      <c s="7" t="s">
        <v>251</v>
      </c>
      <c s="7" t="s">
        <v>46</v>
      </c>
      <c s="7" t="s">
        <v>252</v>
      </c>
      <c s="7" t="s">
        <v>128</v>
      </c>
      <c s="9">
        <v>68.625</v>
      </c>
      <c s="13"/>
      <c s="12">
        <f>ROUND((H149*G149),2)</f>
      </c>
      <c r="O149">
        <f>rekapitulace!H8</f>
      </c>
      <c>
        <f>O149/100*I149</f>
      </c>
    </row>
    <row r="150" spans="5:5" ht="242.25">
      <c r="E150" s="15" t="s">
        <v>253</v>
      </c>
    </row>
    <row r="151" spans="1:16" ht="12.75">
      <c r="A151" s="7">
        <v>59</v>
      </c>
      <c s="7" t="s">
        <v>44</v>
      </c>
      <c s="7" t="s">
        <v>254</v>
      </c>
      <c s="7" t="s">
        <v>46</v>
      </c>
      <c s="7" t="s">
        <v>255</v>
      </c>
      <c s="7" t="s">
        <v>128</v>
      </c>
      <c s="9">
        <v>68.625</v>
      </c>
      <c s="13"/>
      <c s="12">
        <f>ROUND((H151*G151),2)</f>
      </c>
      <c r="O151">
        <f>rekapitulace!H8</f>
      </c>
      <c>
        <f>O151/100*I151</f>
      </c>
    </row>
    <row r="152" spans="5:5" ht="63.75">
      <c r="E152" s="15" t="s">
        <v>256</v>
      </c>
    </row>
    <row r="153" spans="1:16" ht="12.75">
      <c r="A153" s="7">
        <v>60</v>
      </c>
      <c s="7" t="s">
        <v>44</v>
      </c>
      <c s="7" t="s">
        <v>257</v>
      </c>
      <c s="7" t="s">
        <v>46</v>
      </c>
      <c s="7" t="s">
        <v>258</v>
      </c>
      <c s="7" t="s">
        <v>218</v>
      </c>
      <c s="9">
        <v>18</v>
      </c>
      <c s="13"/>
      <c s="12">
        <f>ROUND((H153*G153),2)</f>
      </c>
      <c r="O153">
        <f>rekapitulace!H8</f>
      </c>
      <c>
        <f>O153/100*I153</f>
      </c>
    </row>
    <row r="154" spans="5:5" ht="76.5">
      <c r="E154" s="15" t="s">
        <v>259</v>
      </c>
    </row>
    <row r="155" spans="1:16" ht="12.75">
      <c r="A155" s="7">
        <v>61</v>
      </c>
      <c s="7" t="s">
        <v>44</v>
      </c>
      <c s="7" t="s">
        <v>260</v>
      </c>
      <c s="7" t="s">
        <v>46</v>
      </c>
      <c s="7" t="s">
        <v>261</v>
      </c>
      <c s="7" t="s">
        <v>93</v>
      </c>
      <c s="9">
        <v>371</v>
      </c>
      <c s="13"/>
      <c s="12">
        <f>ROUND((H155*G155),2)</f>
      </c>
      <c r="O155">
        <f>rekapitulace!H8</f>
      </c>
      <c>
        <f>O155/100*I155</f>
      </c>
    </row>
    <row r="156" spans="5:5" ht="51">
      <c r="E156" s="15" t="s">
        <v>262</v>
      </c>
    </row>
    <row r="157" spans="1:16" ht="12.75">
      <c r="A157" s="7">
        <v>62</v>
      </c>
      <c s="7" t="s">
        <v>44</v>
      </c>
      <c s="7" t="s">
        <v>263</v>
      </c>
      <c s="7" t="s">
        <v>46</v>
      </c>
      <c s="7" t="s">
        <v>264</v>
      </c>
      <c s="7" t="s">
        <v>93</v>
      </c>
      <c s="9">
        <v>1266.3</v>
      </c>
      <c s="13"/>
      <c s="12">
        <f>ROUND((H157*G157),2)</f>
      </c>
      <c r="O157">
        <f>rekapitulace!H8</f>
      </c>
      <c>
        <f>O157/100*I157</f>
      </c>
    </row>
    <row r="158" spans="5:5" ht="165.75">
      <c r="E158" s="15" t="s">
        <v>265</v>
      </c>
    </row>
    <row r="159" spans="1:16" ht="12.75">
      <c r="A159" s="7">
        <v>63</v>
      </c>
      <c s="7" t="s">
        <v>44</v>
      </c>
      <c s="7" t="s">
        <v>266</v>
      </c>
      <c s="7" t="s">
        <v>46</v>
      </c>
      <c s="7" t="s">
        <v>267</v>
      </c>
      <c s="7" t="s">
        <v>93</v>
      </c>
      <c s="9">
        <v>262.5</v>
      </c>
      <c s="13"/>
      <c s="12">
        <f>ROUND((H159*G159),2)</f>
      </c>
      <c r="O159">
        <f>rekapitulace!H8</f>
      </c>
      <c>
        <f>O159/100*I159</f>
      </c>
    </row>
    <row r="160" spans="5:5" ht="280.5">
      <c r="E160" s="15" t="s">
        <v>268</v>
      </c>
    </row>
    <row r="161" spans="1:16" ht="12.75">
      <c r="A161" s="7">
        <v>64</v>
      </c>
      <c s="7" t="s">
        <v>44</v>
      </c>
      <c s="7" t="s">
        <v>269</v>
      </c>
      <c s="7" t="s">
        <v>46</v>
      </c>
      <c s="7" t="s">
        <v>270</v>
      </c>
      <c s="7" t="s">
        <v>93</v>
      </c>
      <c s="9">
        <v>145.6</v>
      </c>
      <c s="13"/>
      <c s="12">
        <f>ROUND((H161*G161),2)</f>
      </c>
      <c r="O161">
        <f>rekapitulace!H8</f>
      </c>
      <c>
        <f>O161/100*I161</f>
      </c>
    </row>
    <row r="162" spans="5:5" ht="63.75">
      <c r="E162" s="15" t="s">
        <v>271</v>
      </c>
    </row>
    <row r="163" spans="1:16" ht="12.75">
      <c r="A163" s="7">
        <v>65</v>
      </c>
      <c s="7" t="s">
        <v>44</v>
      </c>
      <c s="7" t="s">
        <v>272</v>
      </c>
      <c s="7" t="s">
        <v>46</v>
      </c>
      <c s="7" t="s">
        <v>273</v>
      </c>
      <c s="7" t="s">
        <v>93</v>
      </c>
      <c s="9">
        <v>1637.3</v>
      </c>
      <c s="13"/>
      <c s="12">
        <f>ROUND((H163*G163),2)</f>
      </c>
      <c r="O163">
        <f>rekapitulace!H8</f>
      </c>
      <c>
        <f>O163/100*I163</f>
      </c>
    </row>
    <row r="164" spans="5:5" ht="89.25">
      <c r="E164" s="15" t="s">
        <v>274</v>
      </c>
    </row>
    <row r="165" spans="1:16" ht="12.75">
      <c r="A165" s="7">
        <v>66</v>
      </c>
      <c s="7" t="s">
        <v>44</v>
      </c>
      <c s="7" t="s">
        <v>275</v>
      </c>
      <c s="7" t="s">
        <v>46</v>
      </c>
      <c s="7" t="s">
        <v>276</v>
      </c>
      <c s="7" t="s">
        <v>93</v>
      </c>
      <c s="9">
        <v>262.5</v>
      </c>
      <c s="13"/>
      <c s="12">
        <f>ROUND((H165*G165),2)</f>
      </c>
      <c r="O165">
        <f>rekapitulace!H8</f>
      </c>
      <c>
        <f>O165/100*I165</f>
      </c>
    </row>
    <row r="166" spans="5:5" ht="51">
      <c r="E166" s="15" t="s">
        <v>277</v>
      </c>
    </row>
    <row r="167" spans="1:16" ht="12.75">
      <c r="A167" s="7">
        <v>67</v>
      </c>
      <c s="7" t="s">
        <v>44</v>
      </c>
      <c s="7" t="s">
        <v>278</v>
      </c>
      <c s="7" t="s">
        <v>46</v>
      </c>
      <c s="7" t="s">
        <v>279</v>
      </c>
      <c s="7" t="s">
        <v>93</v>
      </c>
      <c s="9">
        <v>145.6</v>
      </c>
      <c s="13"/>
      <c s="12">
        <f>ROUND((H167*G167),2)</f>
      </c>
      <c r="O167">
        <f>rekapitulace!H8</f>
      </c>
      <c>
        <f>O167/100*I167</f>
      </c>
    </row>
    <row r="168" spans="5:5" ht="51">
      <c r="E168" s="15" t="s">
        <v>280</v>
      </c>
    </row>
    <row r="169" spans="1:16" ht="12.75">
      <c r="A169" s="7">
        <v>68</v>
      </c>
      <c s="7" t="s">
        <v>44</v>
      </c>
      <c s="7" t="s">
        <v>281</v>
      </c>
      <c s="7" t="s">
        <v>46</v>
      </c>
      <c s="7" t="s">
        <v>282</v>
      </c>
      <c s="7" t="s">
        <v>93</v>
      </c>
      <c s="9">
        <v>7</v>
      </c>
      <c s="13"/>
      <c s="12">
        <f>ROUND((H169*G169),2)</f>
      </c>
      <c r="O169">
        <f>rekapitulace!H8</f>
      </c>
      <c>
        <f>O169/100*I169</f>
      </c>
    </row>
    <row r="170" spans="5:5" ht="114.75">
      <c r="E170" s="15" t="s">
        <v>283</v>
      </c>
    </row>
    <row r="171" spans="1:16" ht="12.75">
      <c r="A171" s="7">
        <v>69</v>
      </c>
      <c s="7" t="s">
        <v>44</v>
      </c>
      <c s="7" t="s">
        <v>284</v>
      </c>
      <c s="7" t="s">
        <v>46</v>
      </c>
      <c s="7" t="s">
        <v>285</v>
      </c>
      <c s="7" t="s">
        <v>218</v>
      </c>
      <c s="9">
        <v>8</v>
      </c>
      <c s="13"/>
      <c s="12">
        <f>ROUND((H171*G171),2)</f>
      </c>
      <c r="O171">
        <f>rekapitulace!H8</f>
      </c>
      <c>
        <f>O171/100*I171</f>
      </c>
    </row>
    <row r="172" spans="5:5" ht="38.25">
      <c r="E172" s="15" t="s">
        <v>286</v>
      </c>
    </row>
    <row r="173" spans="1:16" ht="12.75" customHeight="1">
      <c r="A173" s="14"/>
      <c s="14"/>
      <c s="14" t="s">
        <v>41</v>
      </c>
      <c s="14"/>
      <c s="14" t="s">
        <v>232</v>
      </c>
      <c s="14"/>
      <c s="14"/>
      <c s="14"/>
      <c s="14">
        <f>SUM(I137:I172)</f>
      </c>
      <c r="P173">
        <f>ROUND(SUM(P137:P172),2)</f>
      </c>
    </row>
    <row r="175" spans="1:16" ht="12.75" customHeight="1">
      <c r="A175" s="14"/>
      <c s="14"/>
      <c s="14"/>
      <c s="14"/>
      <c s="14" t="s">
        <v>57</v>
      </c>
      <c s="14"/>
      <c s="14"/>
      <c s="14"/>
      <c s="14">
        <f>+I19+I64+I69+I74+I81+I114+I119+I134+I173</f>
      </c>
      <c r="P175">
        <f>+P19+P64+P69+P74+P81+P114+P119+P134+P173</f>
      </c>
    </row>
    <row r="177" spans="1:9" ht="12.75" customHeight="1">
      <c r="A177" s="8" t="s">
        <v>58</v>
      </c>
      <c s="8"/>
      <c s="8"/>
      <c s="8"/>
      <c s="8"/>
      <c s="8"/>
      <c s="8"/>
      <c s="8"/>
      <c s="8"/>
    </row>
    <row r="178" spans="1:9" ht="12.75" customHeight="1">
      <c r="A178" s="8"/>
      <c s="8"/>
      <c s="8"/>
      <c s="8"/>
      <c s="8" t="s">
        <v>59</v>
      </c>
      <c s="8"/>
      <c s="8"/>
      <c s="8"/>
      <c s="8"/>
    </row>
    <row r="179" spans="1:16" ht="12.75" customHeight="1">
      <c r="A179" s="14"/>
      <c s="14"/>
      <c s="14"/>
      <c s="14"/>
      <c s="14" t="s">
        <v>60</v>
      </c>
      <c s="14"/>
      <c s="14"/>
      <c s="14"/>
      <c s="14">
        <v>0</v>
      </c>
      <c r="P179">
        <v>0</v>
      </c>
    </row>
    <row r="180" spans="1:9" ht="12.75" customHeight="1">
      <c r="A180" s="14"/>
      <c s="14"/>
      <c s="14"/>
      <c s="14"/>
      <c s="14" t="s">
        <v>61</v>
      </c>
      <c s="14"/>
      <c s="14"/>
      <c s="14"/>
      <c s="14"/>
    </row>
    <row r="181" spans="1:16" ht="12.75" customHeight="1">
      <c r="A181" s="14"/>
      <c s="14"/>
      <c s="14"/>
      <c s="14"/>
      <c s="14" t="s">
        <v>62</v>
      </c>
      <c s="14"/>
      <c s="14"/>
      <c s="14"/>
      <c s="14">
        <v>0</v>
      </c>
      <c r="P181">
        <v>0</v>
      </c>
    </row>
    <row r="182" spans="1:16" ht="12.75" customHeight="1">
      <c r="A182" s="14"/>
      <c s="14"/>
      <c s="14"/>
      <c s="14"/>
      <c s="14" t="s">
        <v>63</v>
      </c>
      <c s="14"/>
      <c s="14"/>
      <c s="14"/>
      <c s="14">
        <f>I179+I181</f>
      </c>
      <c r="P182">
        <f>P179+P181</f>
      </c>
    </row>
    <row r="184" spans="1:16" ht="12.75" customHeight="1">
      <c r="A184" s="14"/>
      <c s="14"/>
      <c s="14"/>
      <c s="14"/>
      <c s="14" t="s">
        <v>63</v>
      </c>
      <c s="14"/>
      <c s="14"/>
      <c s="14"/>
      <c s="14">
        <f>I175+I182</f>
      </c>
      <c r="P184">
        <f>P175+P182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287</v>
      </c>
      <c s="5"/>
      <c s="5" t="s">
        <v>288</v>
      </c>
    </row>
    <row r="6" spans="1:5" ht="12.75" customHeight="1">
      <c r="A6" t="s">
        <v>17</v>
      </c>
      <c r="C6" s="5" t="s">
        <v>287</v>
      </c>
      <c s="5"/>
      <c s="5" t="s">
        <v>288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8"/>
      <c s="8"/>
      <c s="8" t="s">
        <v>43</v>
      </c>
      <c s="8"/>
      <c s="8" t="s">
        <v>42</v>
      </c>
      <c s="8"/>
      <c s="10"/>
      <c s="8"/>
      <c s="10"/>
    </row>
    <row r="12" spans="1:16" ht="12.75">
      <c r="A12" s="7">
        <v>1</v>
      </c>
      <c s="7" t="s">
        <v>44</v>
      </c>
      <c s="7" t="s">
        <v>66</v>
      </c>
      <c s="7" t="s">
        <v>67</v>
      </c>
      <c s="7" t="s">
        <v>68</v>
      </c>
      <c s="7" t="s">
        <v>69</v>
      </c>
      <c s="9">
        <v>583.92</v>
      </c>
      <c s="13"/>
      <c s="12">
        <f>ROUND((H12*G12),2)</f>
      </c>
      <c r="O12">
        <f>rekapitulace!H8</f>
      </c>
      <c>
        <f>O12/100*I12</f>
      </c>
    </row>
    <row r="13" spans="5:5" ht="63.75">
      <c r="E13" s="15" t="s">
        <v>289</v>
      </c>
    </row>
    <row r="14" spans="1:16" ht="12.75">
      <c r="A14" s="7">
        <v>2</v>
      </c>
      <c s="7" t="s">
        <v>44</v>
      </c>
      <c s="7" t="s">
        <v>71</v>
      </c>
      <c s="7" t="s">
        <v>72</v>
      </c>
      <c s="7" t="s">
        <v>73</v>
      </c>
      <c s="7" t="s">
        <v>74</v>
      </c>
      <c s="9">
        <v>35.657</v>
      </c>
      <c s="13"/>
      <c s="12">
        <f>ROUND((H14*G14),2)</f>
      </c>
      <c r="O14">
        <f>rekapitulace!H8</f>
      </c>
      <c>
        <f>O14/100*I14</f>
      </c>
    </row>
    <row r="15" spans="5:5" ht="409.5">
      <c r="E15" s="15" t="s">
        <v>290</v>
      </c>
    </row>
    <row r="16" spans="1:16" ht="12.75">
      <c r="A16" s="7">
        <v>3</v>
      </c>
      <c s="7" t="s">
        <v>44</v>
      </c>
      <c s="7" t="s">
        <v>76</v>
      </c>
      <c s="7" t="s">
        <v>46</v>
      </c>
      <c s="7" t="s">
        <v>77</v>
      </c>
      <c s="7" t="s">
        <v>69</v>
      </c>
      <c s="9">
        <v>26.595</v>
      </c>
      <c s="13"/>
      <c s="12">
        <f>ROUND((H16*G16),2)</f>
      </c>
      <c r="O16">
        <f>rekapitulace!H8</f>
      </c>
      <c>
        <f>O16/100*I16</f>
      </c>
    </row>
    <row r="17" spans="5:5" ht="89.25">
      <c r="E17" s="15" t="s">
        <v>291</v>
      </c>
    </row>
    <row r="18" spans="1:16" ht="12.75" customHeight="1">
      <c r="A18" s="14"/>
      <c s="14"/>
      <c s="14" t="s">
        <v>43</v>
      </c>
      <c s="14"/>
      <c s="14" t="s">
        <v>42</v>
      </c>
      <c s="14"/>
      <c s="14"/>
      <c s="14"/>
      <c s="14">
        <f>SUM(I12:I17)</f>
      </c>
      <c r="P18">
        <f>ROUND(SUM(P12:P17),2)</f>
      </c>
    </row>
    <row r="20" spans="1:9" ht="12.75" customHeight="1">
      <c r="A20" s="8"/>
      <c s="8"/>
      <c s="8" t="s">
        <v>23</v>
      </c>
      <c s="8"/>
      <c s="8" t="s">
        <v>81</v>
      </c>
      <c s="8"/>
      <c s="10"/>
      <c s="8"/>
      <c s="10"/>
    </row>
    <row r="21" spans="1:16" ht="12.75">
      <c r="A21" s="7">
        <v>4</v>
      </c>
      <c s="7" t="s">
        <v>44</v>
      </c>
      <c s="7" t="s">
        <v>82</v>
      </c>
      <c s="7" t="s">
        <v>46</v>
      </c>
      <c s="7" t="s">
        <v>83</v>
      </c>
      <c s="7" t="s">
        <v>69</v>
      </c>
      <c s="9">
        <v>9.695</v>
      </c>
      <c s="13"/>
      <c s="12">
        <f>ROUND((H21*G21),2)</f>
      </c>
      <c r="O21">
        <f>rekapitulace!H8</f>
      </c>
      <c>
        <f>O21/100*I21</f>
      </c>
    </row>
    <row r="22" spans="5:5" ht="76.5">
      <c r="E22" s="15" t="s">
        <v>292</v>
      </c>
    </row>
    <row r="23" spans="1:16" ht="12.75">
      <c r="A23" s="7">
        <v>5</v>
      </c>
      <c s="7" t="s">
        <v>44</v>
      </c>
      <c s="7" t="s">
        <v>85</v>
      </c>
      <c s="7" t="s">
        <v>46</v>
      </c>
      <c s="7" t="s">
        <v>86</v>
      </c>
      <c s="7" t="s">
        <v>69</v>
      </c>
      <c s="9">
        <v>1.326</v>
      </c>
      <c s="13"/>
      <c s="12">
        <f>ROUND((H23*G23),2)</f>
      </c>
      <c r="O23">
        <f>rekapitulace!H8</f>
      </c>
      <c>
        <f>O23/100*I23</f>
      </c>
    </row>
    <row r="24" spans="5:5" ht="76.5">
      <c r="E24" s="15" t="s">
        <v>293</v>
      </c>
    </row>
    <row r="25" spans="1:16" ht="12.75">
      <c r="A25" s="7">
        <v>6</v>
      </c>
      <c s="7" t="s">
        <v>44</v>
      </c>
      <c s="7" t="s">
        <v>88</v>
      </c>
      <c s="7" t="s">
        <v>46</v>
      </c>
      <c s="7" t="s">
        <v>89</v>
      </c>
      <c s="7" t="s">
        <v>69</v>
      </c>
      <c s="9">
        <v>127.2</v>
      </c>
      <c s="13"/>
      <c s="12">
        <f>ROUND((H25*G25),2)</f>
      </c>
      <c r="O25">
        <f>rekapitulace!H8</f>
      </c>
      <c>
        <f>O25/100*I25</f>
      </c>
    </row>
    <row r="26" spans="5:5" ht="76.5">
      <c r="E26" s="15" t="s">
        <v>294</v>
      </c>
    </row>
    <row r="27" spans="1:16" ht="12.75">
      <c r="A27" s="7">
        <v>7</v>
      </c>
      <c s="7" t="s">
        <v>44</v>
      </c>
      <c s="7" t="s">
        <v>295</v>
      </c>
      <c s="7" t="s">
        <v>46</v>
      </c>
      <c s="7" t="s">
        <v>296</v>
      </c>
      <c s="7" t="s">
        <v>69</v>
      </c>
      <c s="9">
        <v>22.4</v>
      </c>
      <c s="13"/>
      <c s="12">
        <f>ROUND((H27*G27),2)</f>
      </c>
      <c r="O27">
        <f>rekapitulace!H8</f>
      </c>
      <c>
        <f>O27/100*I27</f>
      </c>
    </row>
    <row r="28" spans="5:5" ht="76.5">
      <c r="E28" s="15" t="s">
        <v>297</v>
      </c>
    </row>
    <row r="29" spans="1:16" ht="12.75">
      <c r="A29" s="7">
        <v>8</v>
      </c>
      <c s="7" t="s">
        <v>44</v>
      </c>
      <c s="7" t="s">
        <v>91</v>
      </c>
      <c s="7" t="s">
        <v>46</v>
      </c>
      <c s="7" t="s">
        <v>92</v>
      </c>
      <c s="7" t="s">
        <v>93</v>
      </c>
      <c s="9">
        <v>24.9</v>
      </c>
      <c s="13"/>
      <c s="12">
        <f>ROUND((H29*G29),2)</f>
      </c>
      <c r="O29">
        <f>rekapitulace!H8</f>
      </c>
      <c>
        <f>O29/100*I29</f>
      </c>
    </row>
    <row r="30" spans="5:5" ht="63.75">
      <c r="E30" s="15" t="s">
        <v>298</v>
      </c>
    </row>
    <row r="31" spans="1:16" ht="12.75">
      <c r="A31" s="7">
        <v>9</v>
      </c>
      <c s="7" t="s">
        <v>44</v>
      </c>
      <c s="7" t="s">
        <v>95</v>
      </c>
      <c s="7" t="s">
        <v>46</v>
      </c>
      <c s="7" t="s">
        <v>96</v>
      </c>
      <c s="7" t="s">
        <v>93</v>
      </c>
      <c s="9">
        <v>123.3</v>
      </c>
      <c s="13"/>
      <c s="12">
        <f>ROUND((H31*G31),2)</f>
      </c>
      <c r="O31">
        <f>rekapitulace!H8</f>
      </c>
      <c>
        <f>O31/100*I31</f>
      </c>
    </row>
    <row r="32" spans="5:5" ht="51">
      <c r="E32" s="15" t="s">
        <v>299</v>
      </c>
    </row>
    <row r="33" spans="1:16" ht="12.75">
      <c r="A33" s="7">
        <v>10</v>
      </c>
      <c s="7" t="s">
        <v>44</v>
      </c>
      <c s="7" t="s">
        <v>98</v>
      </c>
      <c s="7" t="s">
        <v>46</v>
      </c>
      <c s="7" t="s">
        <v>99</v>
      </c>
      <c s="7" t="s">
        <v>69</v>
      </c>
      <c s="9">
        <v>39.896</v>
      </c>
      <c s="13"/>
      <c s="12">
        <f>ROUND((H33*G33),2)</f>
      </c>
      <c r="O33">
        <f>rekapitulace!H8</f>
      </c>
      <c>
        <f>O33/100*I33</f>
      </c>
    </row>
    <row r="34" spans="5:5" ht="76.5">
      <c r="E34" s="15" t="s">
        <v>300</v>
      </c>
    </row>
    <row r="35" spans="1:16" ht="12.75">
      <c r="A35" s="7">
        <v>11</v>
      </c>
      <c s="7" t="s">
        <v>44</v>
      </c>
      <c s="7" t="s">
        <v>101</v>
      </c>
      <c s="7" t="s">
        <v>46</v>
      </c>
      <c s="7" t="s">
        <v>102</v>
      </c>
      <c s="7" t="s">
        <v>93</v>
      </c>
      <c s="9">
        <v>210.5</v>
      </c>
      <c s="13"/>
      <c s="12">
        <f>ROUND((H35*G35),2)</f>
      </c>
      <c r="O35">
        <f>rekapitulace!H8</f>
      </c>
      <c>
        <f>O35/100*I35</f>
      </c>
    </row>
    <row r="36" spans="5:5" ht="63.75">
      <c r="E36" s="15" t="s">
        <v>301</v>
      </c>
    </row>
    <row r="37" spans="1:16" ht="12.75">
      <c r="A37" s="7">
        <v>12</v>
      </c>
      <c s="7" t="s">
        <v>44</v>
      </c>
      <c s="7" t="s">
        <v>104</v>
      </c>
      <c s="7" t="s">
        <v>105</v>
      </c>
      <c s="7" t="s">
        <v>106</v>
      </c>
      <c s="7" t="s">
        <v>69</v>
      </c>
      <c s="9">
        <v>556.2</v>
      </c>
      <c s="13"/>
      <c s="12">
        <f>ROUND((H37*G37),2)</f>
      </c>
      <c r="O37">
        <f>rekapitulace!H8</f>
      </c>
      <c>
        <f>O37/100*I37</f>
      </c>
    </row>
    <row r="38" spans="5:5" ht="51">
      <c r="E38" s="15" t="s">
        <v>302</v>
      </c>
    </row>
    <row r="39" spans="1:16" ht="12.75">
      <c r="A39" s="7">
        <v>13</v>
      </c>
      <c s="7" t="s">
        <v>44</v>
      </c>
      <c s="7" t="s">
        <v>108</v>
      </c>
      <c s="7" t="s">
        <v>105</v>
      </c>
      <c s="7" t="s">
        <v>109</v>
      </c>
      <c s="7" t="s">
        <v>69</v>
      </c>
      <c s="9">
        <v>27.72</v>
      </c>
      <c s="13"/>
      <c s="12">
        <f>ROUND((H39*G39),2)</f>
      </c>
      <c r="O39">
        <f>rekapitulace!H8</f>
      </c>
      <c>
        <f>O39/100*I39</f>
      </c>
    </row>
    <row r="40" spans="5:5" ht="76.5">
      <c r="E40" s="15" t="s">
        <v>303</v>
      </c>
    </row>
    <row r="41" spans="1:16" ht="12.75">
      <c r="A41" s="7">
        <v>14</v>
      </c>
      <c s="7" t="s">
        <v>44</v>
      </c>
      <c s="7" t="s">
        <v>111</v>
      </c>
      <c s="7" t="s">
        <v>46</v>
      </c>
      <c s="7" t="s">
        <v>112</v>
      </c>
      <c s="7" t="s">
        <v>69</v>
      </c>
      <c s="9">
        <v>0.9</v>
      </c>
      <c s="13"/>
      <c s="12">
        <f>ROUND((H41*G41),2)</f>
      </c>
      <c r="O41">
        <f>rekapitulace!H8</f>
      </c>
      <c>
        <f>O41/100*I41</f>
      </c>
    </row>
    <row r="42" spans="5:5" ht="51">
      <c r="E42" s="15" t="s">
        <v>304</v>
      </c>
    </row>
    <row r="43" spans="1:16" ht="12.75">
      <c r="A43" s="7">
        <v>15</v>
      </c>
      <c s="7" t="s">
        <v>44</v>
      </c>
      <c s="7" t="s">
        <v>114</v>
      </c>
      <c s="7" t="s">
        <v>46</v>
      </c>
      <c s="7" t="s">
        <v>115</v>
      </c>
      <c s="7" t="s">
        <v>69</v>
      </c>
      <c s="9">
        <v>583.92</v>
      </c>
      <c s="13"/>
      <c s="12">
        <f>ROUND((H43*G43),2)</f>
      </c>
      <c r="O43">
        <f>rekapitulace!H8</f>
      </c>
      <c>
        <f>O43/100*I43</f>
      </c>
    </row>
    <row r="44" spans="5:5" ht="114.75">
      <c r="E44" s="15" t="s">
        <v>305</v>
      </c>
    </row>
    <row r="45" spans="1:16" ht="12.75">
      <c r="A45" s="7">
        <v>16</v>
      </c>
      <c s="7" t="s">
        <v>44</v>
      </c>
      <c s="7" t="s">
        <v>117</v>
      </c>
      <c s="7" t="s">
        <v>46</v>
      </c>
      <c s="7" t="s">
        <v>118</v>
      </c>
      <c s="7" t="s">
        <v>69</v>
      </c>
      <c s="9">
        <v>436</v>
      </c>
      <c s="13"/>
      <c s="12">
        <f>ROUND((H45*G45),2)</f>
      </c>
      <c r="O45">
        <f>rekapitulace!H8</f>
      </c>
      <c>
        <f>O45/100*I45</f>
      </c>
    </row>
    <row r="46" spans="5:5" ht="38.25">
      <c r="E46" s="15" t="s">
        <v>306</v>
      </c>
    </row>
    <row r="47" spans="1:16" ht="12.75">
      <c r="A47" s="7">
        <v>17</v>
      </c>
      <c s="7" t="s">
        <v>44</v>
      </c>
      <c s="7" t="s">
        <v>120</v>
      </c>
      <c s="7" t="s">
        <v>46</v>
      </c>
      <c s="7" t="s">
        <v>121</v>
      </c>
      <c s="7" t="s">
        <v>69</v>
      </c>
      <c s="9">
        <v>5.7</v>
      </c>
      <c s="13"/>
      <c s="12">
        <f>ROUND((H47*G47),2)</f>
      </c>
      <c r="O47">
        <f>rekapitulace!H8</f>
      </c>
      <c>
        <f>O47/100*I47</f>
      </c>
    </row>
    <row r="48" spans="5:5" ht="51">
      <c r="E48" s="15" t="s">
        <v>307</v>
      </c>
    </row>
    <row r="49" spans="1:16" ht="12.75">
      <c r="A49" s="7">
        <v>18</v>
      </c>
      <c s="7" t="s">
        <v>44</v>
      </c>
      <c s="7" t="s">
        <v>123</v>
      </c>
      <c s="7" t="s">
        <v>46</v>
      </c>
      <c s="7" t="s">
        <v>124</v>
      </c>
      <c s="7" t="s">
        <v>69</v>
      </c>
      <c s="9">
        <v>26.727</v>
      </c>
      <c s="13"/>
      <c s="12">
        <f>ROUND((H49*G49),2)</f>
      </c>
      <c r="O49">
        <f>rekapitulace!H8</f>
      </c>
      <c>
        <f>O49/100*I49</f>
      </c>
    </row>
    <row r="50" spans="5:5" ht="242.25">
      <c r="E50" s="15" t="s">
        <v>308</v>
      </c>
    </row>
    <row r="51" spans="1:16" ht="12.75">
      <c r="A51" s="7">
        <v>19</v>
      </c>
      <c s="7" t="s">
        <v>44</v>
      </c>
      <c s="7" t="s">
        <v>126</v>
      </c>
      <c s="7" t="s">
        <v>46</v>
      </c>
      <c s="7" t="s">
        <v>127</v>
      </c>
      <c s="7" t="s">
        <v>128</v>
      </c>
      <c s="9">
        <v>1771.3</v>
      </c>
      <c s="13"/>
      <c s="12">
        <f>ROUND((H51*G51),2)</f>
      </c>
      <c r="O51">
        <f>rekapitulace!H8</f>
      </c>
      <c>
        <f>O51/100*I51</f>
      </c>
    </row>
    <row r="52" spans="5:5" ht="51">
      <c r="E52" s="15" t="s">
        <v>309</v>
      </c>
    </row>
    <row r="53" spans="1:16" ht="12.75">
      <c r="A53" s="7">
        <v>20</v>
      </c>
      <c s="7" t="s">
        <v>44</v>
      </c>
      <c s="7" t="s">
        <v>130</v>
      </c>
      <c s="7" t="s">
        <v>46</v>
      </c>
      <c s="7" t="s">
        <v>131</v>
      </c>
      <c s="7" t="s">
        <v>128</v>
      </c>
      <c s="9">
        <v>177.3</v>
      </c>
      <c s="13"/>
      <c s="12">
        <f>ROUND((H53*G53),2)</f>
      </c>
      <c r="O53">
        <f>rekapitulace!H8</f>
      </c>
      <c>
        <f>O53/100*I53</f>
      </c>
    </row>
    <row r="54" spans="5:5" ht="38.25">
      <c r="E54" s="15" t="s">
        <v>310</v>
      </c>
    </row>
    <row r="55" spans="1:16" ht="12.75">
      <c r="A55" s="7">
        <v>21</v>
      </c>
      <c s="7" t="s">
        <v>44</v>
      </c>
      <c s="7" t="s">
        <v>139</v>
      </c>
      <c s="7" t="s">
        <v>46</v>
      </c>
      <c s="7" t="s">
        <v>140</v>
      </c>
      <c s="7" t="s">
        <v>128</v>
      </c>
      <c s="9">
        <v>177.3</v>
      </c>
      <c s="13"/>
      <c s="12">
        <f>ROUND((H55*G55),2)</f>
      </c>
      <c r="O55">
        <f>rekapitulace!H8</f>
      </c>
      <c>
        <f>O55/100*I55</f>
      </c>
    </row>
    <row r="56" spans="5:5" ht="38.25">
      <c r="E56" s="15" t="s">
        <v>311</v>
      </c>
    </row>
    <row r="57" spans="1:16" ht="12.75">
      <c r="A57" s="7">
        <v>22</v>
      </c>
      <c s="7" t="s">
        <v>44</v>
      </c>
      <c s="7" t="s">
        <v>142</v>
      </c>
      <c s="7" t="s">
        <v>46</v>
      </c>
      <c s="7" t="s">
        <v>143</v>
      </c>
      <c s="7" t="s">
        <v>128</v>
      </c>
      <c s="9">
        <v>177.3</v>
      </c>
      <c s="13"/>
      <c s="12">
        <f>ROUND((H57*G57),2)</f>
      </c>
      <c r="O57">
        <f>rekapitulace!H8</f>
      </c>
      <c>
        <f>O57/100*I57</f>
      </c>
    </row>
    <row r="58" spans="5:5" ht="63.75">
      <c r="E58" s="15" t="s">
        <v>312</v>
      </c>
    </row>
    <row r="59" spans="1:16" ht="12.75">
      <c r="A59" s="7">
        <v>23</v>
      </c>
      <c s="7" t="s">
        <v>44</v>
      </c>
      <c s="7" t="s">
        <v>145</v>
      </c>
      <c s="7" t="s">
        <v>46</v>
      </c>
      <c s="7" t="s">
        <v>146</v>
      </c>
      <c s="7" t="s">
        <v>128</v>
      </c>
      <c s="9">
        <v>177.3</v>
      </c>
      <c s="13"/>
      <c s="12">
        <f>ROUND((H59*G59),2)</f>
      </c>
      <c r="O59">
        <f>rekapitulace!H8</f>
      </c>
      <c>
        <f>O59/100*I59</f>
      </c>
    </row>
    <row r="60" spans="5:5" ht="51">
      <c r="E60" s="15" t="s">
        <v>313</v>
      </c>
    </row>
    <row r="61" spans="1:16" ht="12.75" customHeight="1">
      <c r="A61" s="14"/>
      <c s="14"/>
      <c s="14" t="s">
        <v>23</v>
      </c>
      <c s="14"/>
      <c s="14" t="s">
        <v>81</v>
      </c>
      <c s="14"/>
      <c s="14"/>
      <c s="14"/>
      <c s="14">
        <f>SUM(I21:I60)</f>
      </c>
      <c r="P61">
        <f>ROUND(SUM(P21:P60),2)</f>
      </c>
    </row>
    <row r="63" spans="1:9" ht="12.75" customHeight="1">
      <c r="A63" s="8"/>
      <c s="8"/>
      <c s="8" t="s">
        <v>34</v>
      </c>
      <c s="8"/>
      <c s="8" t="s">
        <v>148</v>
      </c>
      <c s="8"/>
      <c s="10"/>
      <c s="8"/>
      <c s="10"/>
    </row>
    <row r="64" spans="1:16" ht="12.75">
      <c r="A64" s="7">
        <v>24</v>
      </c>
      <c s="7" t="s">
        <v>44</v>
      </c>
      <c s="7" t="s">
        <v>149</v>
      </c>
      <c s="7" t="s">
        <v>46</v>
      </c>
      <c s="7" t="s">
        <v>150</v>
      </c>
      <c s="7" t="s">
        <v>93</v>
      </c>
      <c s="9">
        <v>249.5</v>
      </c>
      <c s="13"/>
      <c s="12">
        <f>ROUND((H64*G64),2)</f>
      </c>
      <c r="O64">
        <f>rekapitulace!H8</f>
      </c>
      <c>
        <f>O64/100*I64</f>
      </c>
    </row>
    <row r="65" spans="5:5" ht="38.25">
      <c r="E65" s="15" t="s">
        <v>314</v>
      </c>
    </row>
    <row r="66" spans="1:16" ht="12.75" customHeight="1">
      <c r="A66" s="14"/>
      <c s="14"/>
      <c s="14" t="s">
        <v>34</v>
      </c>
      <c s="14"/>
      <c s="14" t="s">
        <v>148</v>
      </c>
      <c s="14"/>
      <c s="14"/>
      <c s="14"/>
      <c s="14">
        <f>SUM(I64:I65)</f>
      </c>
      <c r="P66">
        <f>ROUND(SUM(P64:P65),2)</f>
      </c>
    </row>
    <row r="68" spans="1:9" ht="12.75" customHeight="1">
      <c r="A68" s="8"/>
      <c s="8"/>
      <c s="8" t="s">
        <v>36</v>
      </c>
      <c s="8"/>
      <c s="8" t="s">
        <v>156</v>
      </c>
      <c s="8"/>
      <c s="10"/>
      <c s="8"/>
      <c s="10"/>
    </row>
    <row r="69" spans="1:16" ht="12.75">
      <c r="A69" s="7">
        <v>25</v>
      </c>
      <c s="7" t="s">
        <v>44</v>
      </c>
      <c s="7" t="s">
        <v>160</v>
      </c>
      <c s="7" t="s">
        <v>46</v>
      </c>
      <c s="7" t="s">
        <v>161</v>
      </c>
      <c s="7" t="s">
        <v>69</v>
      </c>
      <c s="9">
        <v>2.772</v>
      </c>
      <c s="13"/>
      <c s="12">
        <f>ROUND((H69*G69),2)</f>
      </c>
      <c r="O69">
        <f>rekapitulace!H8</f>
      </c>
      <c>
        <f>O69/100*I69</f>
      </c>
    </row>
    <row r="70" spans="5:5" ht="76.5">
      <c r="E70" s="15" t="s">
        <v>315</v>
      </c>
    </row>
    <row r="71" spans="1:16" ht="12.75" customHeight="1">
      <c r="A71" s="14"/>
      <c s="14"/>
      <c s="14" t="s">
        <v>36</v>
      </c>
      <c s="14"/>
      <c s="14" t="s">
        <v>156</v>
      </c>
      <c s="14"/>
      <c s="14"/>
      <c s="14"/>
      <c s="14">
        <f>SUM(I69:I70)</f>
      </c>
      <c r="P71">
        <f>ROUND(SUM(P69:P70),2)</f>
      </c>
    </row>
    <row r="73" spans="1:9" ht="12.75" customHeight="1">
      <c r="A73" s="8"/>
      <c s="8"/>
      <c s="8" t="s">
        <v>37</v>
      </c>
      <c s="8"/>
      <c s="8" t="s">
        <v>163</v>
      </c>
      <c s="8"/>
      <c s="10"/>
      <c s="8"/>
      <c s="10"/>
    </row>
    <row r="74" spans="1:16" ht="12.75">
      <c r="A74" s="7">
        <v>26</v>
      </c>
      <c s="7" t="s">
        <v>44</v>
      </c>
      <c s="7" t="s">
        <v>167</v>
      </c>
      <c s="7" t="s">
        <v>46</v>
      </c>
      <c s="7" t="s">
        <v>168</v>
      </c>
      <c s="7" t="s">
        <v>69</v>
      </c>
      <c s="9">
        <v>426.6</v>
      </c>
      <c s="13"/>
      <c s="12">
        <f>ROUND((H74*G74),2)</f>
      </c>
      <c r="O74">
        <f>rekapitulace!H8</f>
      </c>
      <c>
        <f>O74/100*I74</f>
      </c>
    </row>
    <row r="75" spans="5:5" ht="331.5">
      <c r="E75" s="15" t="s">
        <v>316</v>
      </c>
    </row>
    <row r="76" spans="1:16" ht="12.75">
      <c r="A76" s="7">
        <v>27</v>
      </c>
      <c s="7" t="s">
        <v>44</v>
      </c>
      <c s="7" t="s">
        <v>170</v>
      </c>
      <c s="7" t="s">
        <v>46</v>
      </c>
      <c s="7" t="s">
        <v>171</v>
      </c>
      <c s="7" t="s">
        <v>128</v>
      </c>
      <c s="9">
        <v>318</v>
      </c>
      <c s="13"/>
      <c s="12">
        <f>ROUND((H76*G76),2)</f>
      </c>
      <c r="O76">
        <f>rekapitulace!H8</f>
      </c>
      <c>
        <f>O76/100*I76</f>
      </c>
    </row>
    <row r="77" spans="5:5" ht="178.5">
      <c r="E77" s="15" t="s">
        <v>317</v>
      </c>
    </row>
    <row r="78" spans="1:16" ht="12.75">
      <c r="A78" s="7">
        <v>28</v>
      </c>
      <c s="7" t="s">
        <v>44</v>
      </c>
      <c s="7" t="s">
        <v>318</v>
      </c>
      <c s="7" t="s">
        <v>46</v>
      </c>
      <c s="7" t="s">
        <v>319</v>
      </c>
      <c s="7" t="s">
        <v>128</v>
      </c>
      <c s="9">
        <v>28.7</v>
      </c>
      <c s="13"/>
      <c s="12">
        <f>ROUND((H78*G78),2)</f>
      </c>
      <c r="O78">
        <f>rekapitulace!H8</f>
      </c>
      <c>
        <f>O78/100*I78</f>
      </c>
    </row>
    <row r="79" spans="5:5" ht="51">
      <c r="E79" s="15" t="s">
        <v>320</v>
      </c>
    </row>
    <row r="80" spans="1:16" ht="12.75">
      <c r="A80" s="7">
        <v>29</v>
      </c>
      <c s="7" t="s">
        <v>44</v>
      </c>
      <c s="7" t="s">
        <v>173</v>
      </c>
      <c s="7" t="s">
        <v>46</v>
      </c>
      <c s="7" t="s">
        <v>174</v>
      </c>
      <c s="7" t="s">
        <v>128</v>
      </c>
      <c s="9">
        <v>1075.7</v>
      </c>
      <c s="13"/>
      <c s="12">
        <f>ROUND((H80*G80),2)</f>
      </c>
      <c r="O80">
        <f>rekapitulace!H8</f>
      </c>
      <c>
        <f>O80/100*I80</f>
      </c>
    </row>
    <row r="81" spans="5:5" ht="204">
      <c r="E81" s="15" t="s">
        <v>321</v>
      </c>
    </row>
    <row r="82" spans="1:16" ht="12.75">
      <c r="A82" s="7">
        <v>30</v>
      </c>
      <c s="7" t="s">
        <v>44</v>
      </c>
      <c s="7" t="s">
        <v>176</v>
      </c>
      <c s="7" t="s">
        <v>46</v>
      </c>
      <c s="7" t="s">
        <v>177</v>
      </c>
      <c s="7" t="s">
        <v>128</v>
      </c>
      <c s="9">
        <v>1278.4</v>
      </c>
      <c s="13"/>
      <c s="12">
        <f>ROUND((H82*G82),2)</f>
      </c>
      <c r="O82">
        <f>rekapitulace!H8</f>
      </c>
      <c>
        <f>O82/100*I82</f>
      </c>
    </row>
    <row r="83" spans="5:5" ht="267.75">
      <c r="E83" s="15" t="s">
        <v>322</v>
      </c>
    </row>
    <row r="84" spans="1:16" ht="12.75">
      <c r="A84" s="7">
        <v>31</v>
      </c>
      <c s="7" t="s">
        <v>44</v>
      </c>
      <c s="7" t="s">
        <v>179</v>
      </c>
      <c s="7" t="s">
        <v>46</v>
      </c>
      <c s="7" t="s">
        <v>180</v>
      </c>
      <c s="7" t="s">
        <v>128</v>
      </c>
      <c s="9">
        <v>202.7</v>
      </c>
      <c s="13"/>
      <c s="12">
        <f>ROUND((H84*G84),2)</f>
      </c>
      <c r="O84">
        <f>rekapitulace!H8</f>
      </c>
      <c>
        <f>O84/100*I84</f>
      </c>
    </row>
    <row r="85" spans="5:5" ht="51">
      <c r="E85" s="15" t="s">
        <v>323</v>
      </c>
    </row>
    <row r="86" spans="1:16" ht="12.75">
      <c r="A86" s="7">
        <v>32</v>
      </c>
      <c s="7" t="s">
        <v>44</v>
      </c>
      <c s="7" t="s">
        <v>182</v>
      </c>
      <c s="7" t="s">
        <v>46</v>
      </c>
      <c s="7" t="s">
        <v>183</v>
      </c>
      <c s="7" t="s">
        <v>128</v>
      </c>
      <c s="9">
        <v>960.4</v>
      </c>
      <c s="13"/>
      <c s="12">
        <f>ROUND((H86*G86),2)</f>
      </c>
      <c r="O86">
        <f>rekapitulace!H8</f>
      </c>
      <c>
        <f>O86/100*I86</f>
      </c>
    </row>
    <row r="87" spans="5:5" ht="63.75">
      <c r="E87" s="15" t="s">
        <v>324</v>
      </c>
    </row>
    <row r="88" spans="1:16" ht="12.75">
      <c r="A88" s="7">
        <v>33</v>
      </c>
      <c s="7" t="s">
        <v>44</v>
      </c>
      <c s="7" t="s">
        <v>185</v>
      </c>
      <c s="7" t="s">
        <v>46</v>
      </c>
      <c s="7" t="s">
        <v>186</v>
      </c>
      <c s="7" t="s">
        <v>128</v>
      </c>
      <c s="9">
        <v>115.3</v>
      </c>
      <c s="13"/>
      <c s="12">
        <f>ROUND((H88*G88),2)</f>
      </c>
      <c r="O88">
        <f>rekapitulace!H8</f>
      </c>
      <c>
        <f>O88/100*I88</f>
      </c>
    </row>
    <row r="89" spans="5:5" ht="89.25">
      <c r="E89" s="15" t="s">
        <v>325</v>
      </c>
    </row>
    <row r="90" spans="1:16" ht="12.75">
      <c r="A90" s="7">
        <v>34</v>
      </c>
      <c s="7" t="s">
        <v>44</v>
      </c>
      <c s="7" t="s">
        <v>326</v>
      </c>
      <c s="7" t="s">
        <v>46</v>
      </c>
      <c s="7" t="s">
        <v>327</v>
      </c>
      <c s="7" t="s">
        <v>128</v>
      </c>
      <c s="9">
        <v>960.4</v>
      </c>
      <c s="13"/>
      <c s="12">
        <f>ROUND((H90*G90),2)</f>
      </c>
      <c r="O90">
        <f>rekapitulace!H8</f>
      </c>
      <c>
        <f>O90/100*I90</f>
      </c>
    </row>
    <row r="91" spans="5:5" ht="51">
      <c r="E91" s="15" t="s">
        <v>328</v>
      </c>
    </row>
    <row r="92" spans="1:16" ht="12.75">
      <c r="A92" s="7">
        <v>35</v>
      </c>
      <c s="7" t="s">
        <v>44</v>
      </c>
      <c s="7" t="s">
        <v>190</v>
      </c>
      <c s="7" t="s">
        <v>46</v>
      </c>
      <c s="7" t="s">
        <v>191</v>
      </c>
      <c s="7" t="s">
        <v>128</v>
      </c>
      <c s="9">
        <v>1075.7</v>
      </c>
      <c s="13"/>
      <c s="12">
        <f>ROUND((H92*G92),2)</f>
      </c>
      <c r="O92">
        <f>rekapitulace!H8</f>
      </c>
      <c>
        <f>O92/100*I92</f>
      </c>
    </row>
    <row r="93" spans="5:5" ht="102">
      <c r="E93" s="15" t="s">
        <v>329</v>
      </c>
    </row>
    <row r="94" spans="1:16" ht="12.75">
      <c r="A94" s="7">
        <v>36</v>
      </c>
      <c s="7" t="s">
        <v>44</v>
      </c>
      <c s="7" t="s">
        <v>202</v>
      </c>
      <c s="7" t="s">
        <v>46</v>
      </c>
      <c s="7" t="s">
        <v>203</v>
      </c>
      <c s="7" t="s">
        <v>128</v>
      </c>
      <c s="9">
        <v>11</v>
      </c>
      <c s="13"/>
      <c s="12">
        <f>ROUND((H94*G94),2)</f>
      </c>
      <c r="O94">
        <f>rekapitulace!H8</f>
      </c>
      <c>
        <f>O94/100*I94</f>
      </c>
    </row>
    <row r="95" spans="5:5" ht="102">
      <c r="E95" s="15" t="s">
        <v>330</v>
      </c>
    </row>
    <row r="96" spans="1:16" ht="12.75">
      <c r="A96" s="7">
        <v>37</v>
      </c>
      <c s="7" t="s">
        <v>44</v>
      </c>
      <c s="7" t="s">
        <v>331</v>
      </c>
      <c s="7" t="s">
        <v>46</v>
      </c>
      <c s="7" t="s">
        <v>332</v>
      </c>
      <c s="7" t="s">
        <v>128</v>
      </c>
      <c s="9">
        <v>347.5</v>
      </c>
      <c s="13"/>
      <c s="12">
        <f>ROUND((H96*G96),2)</f>
      </c>
      <c r="O96">
        <f>rekapitulace!H8</f>
      </c>
      <c>
        <f>O96/100*I96</f>
      </c>
    </row>
    <row r="97" spans="5:5" ht="51">
      <c r="E97" s="15" t="s">
        <v>333</v>
      </c>
    </row>
    <row r="98" spans="1:16" ht="12.75" customHeight="1">
      <c r="A98" s="14"/>
      <c s="14"/>
      <c s="14" t="s">
        <v>37</v>
      </c>
      <c s="14"/>
      <c s="14" t="s">
        <v>163</v>
      </c>
      <c s="14"/>
      <c s="14"/>
      <c s="14"/>
      <c s="14">
        <f>SUM(I74:I97)</f>
      </c>
      <c r="P98">
        <f>ROUND(SUM(P74:P97),2)</f>
      </c>
    </row>
    <row r="100" spans="1:9" ht="12.75" customHeight="1">
      <c r="A100" s="8"/>
      <c s="8"/>
      <c s="8" t="s">
        <v>40</v>
      </c>
      <c s="8"/>
      <c s="8" t="s">
        <v>212</v>
      </c>
      <c s="8"/>
      <c s="10"/>
      <c s="8"/>
      <c s="10"/>
    </row>
    <row r="101" spans="1:16" ht="12.75">
      <c r="A101" s="7">
        <v>38</v>
      </c>
      <c s="7" t="s">
        <v>44</v>
      </c>
      <c s="7" t="s">
        <v>213</v>
      </c>
      <c s="7" t="s">
        <v>46</v>
      </c>
      <c s="7" t="s">
        <v>214</v>
      </c>
      <c s="7" t="s">
        <v>93</v>
      </c>
      <c s="9">
        <v>25.2</v>
      </c>
      <c s="13"/>
      <c s="12">
        <f>ROUND((H101*G101),2)</f>
      </c>
      <c r="O101">
        <f>rekapitulace!H8</f>
      </c>
      <c>
        <f>O101/100*I101</f>
      </c>
    </row>
    <row r="102" spans="5:5" ht="51">
      <c r="E102" s="15" t="s">
        <v>334</v>
      </c>
    </row>
    <row r="103" spans="1:16" ht="12.75">
      <c r="A103" s="7">
        <v>39</v>
      </c>
      <c s="7" t="s">
        <v>44</v>
      </c>
      <c s="7" t="s">
        <v>335</v>
      </c>
      <c s="7" t="s">
        <v>46</v>
      </c>
      <c s="7" t="s">
        <v>336</v>
      </c>
      <c s="7" t="s">
        <v>218</v>
      </c>
      <c s="9">
        <v>1</v>
      </c>
      <c s="13"/>
      <c s="12">
        <f>ROUND((H103*G103),2)</f>
      </c>
      <c r="O103">
        <f>rekapitulace!H8</f>
      </c>
      <c>
        <f>O103/100*I103</f>
      </c>
    </row>
    <row r="104" spans="5:5" ht="38.25">
      <c r="E104" s="15" t="s">
        <v>337</v>
      </c>
    </row>
    <row r="105" spans="1:16" ht="12.75">
      <c r="A105" s="7">
        <v>40</v>
      </c>
      <c s="7" t="s">
        <v>44</v>
      </c>
      <c s="7" t="s">
        <v>216</v>
      </c>
      <c s="7" t="s">
        <v>46</v>
      </c>
      <c s="7" t="s">
        <v>217</v>
      </c>
      <c s="7" t="s">
        <v>218</v>
      </c>
      <c s="9">
        <v>2</v>
      </c>
      <c s="13"/>
      <c s="12">
        <f>ROUND((H105*G105),2)</f>
      </c>
      <c r="O105">
        <f>rekapitulace!H8</f>
      </c>
      <c>
        <f>O105/100*I105</f>
      </c>
    </row>
    <row r="106" spans="5:5" ht="38.25">
      <c r="E106" s="15" t="s">
        <v>338</v>
      </c>
    </row>
    <row r="107" spans="1:16" ht="12.75">
      <c r="A107" s="7">
        <v>41</v>
      </c>
      <c s="7" t="s">
        <v>44</v>
      </c>
      <c s="7" t="s">
        <v>223</v>
      </c>
      <c s="7" t="s">
        <v>46</v>
      </c>
      <c s="7" t="s">
        <v>224</v>
      </c>
      <c s="7" t="s">
        <v>218</v>
      </c>
      <c s="9">
        <v>1</v>
      </c>
      <c s="13"/>
      <c s="12">
        <f>ROUND((H107*G107),2)</f>
      </c>
      <c r="O107">
        <f>rekapitulace!H8</f>
      </c>
      <c>
        <f>O107/100*I107</f>
      </c>
    </row>
    <row r="108" spans="5:5" ht="51">
      <c r="E108" s="15" t="s">
        <v>339</v>
      </c>
    </row>
    <row r="109" spans="1:16" ht="12.75" customHeight="1">
      <c r="A109" s="14"/>
      <c s="14"/>
      <c s="14" t="s">
        <v>40</v>
      </c>
      <c s="14"/>
      <c s="14" t="s">
        <v>212</v>
      </c>
      <c s="14"/>
      <c s="14"/>
      <c s="14"/>
      <c s="14">
        <f>SUM(I101:I108)</f>
      </c>
      <c r="P109">
        <f>ROUND(SUM(P101:P108),2)</f>
      </c>
    </row>
    <row r="111" spans="1:9" ht="12.75" customHeight="1">
      <c r="A111" s="8"/>
      <c s="8"/>
      <c s="8" t="s">
        <v>41</v>
      </c>
      <c s="8"/>
      <c s="8" t="s">
        <v>232</v>
      </c>
      <c s="8"/>
      <c s="10"/>
      <c s="8"/>
      <c s="10"/>
    </row>
    <row r="112" spans="1:16" ht="12.75">
      <c r="A112" s="7">
        <v>42</v>
      </c>
      <c s="7" t="s">
        <v>44</v>
      </c>
      <c s="7" t="s">
        <v>233</v>
      </c>
      <c s="7" t="s">
        <v>46</v>
      </c>
      <c s="7" t="s">
        <v>234</v>
      </c>
      <c s="7" t="s">
        <v>218</v>
      </c>
      <c s="9">
        <v>1</v>
      </c>
      <c s="13"/>
      <c s="12">
        <f>ROUND((H112*G112),2)</f>
      </c>
      <c r="O112">
        <f>rekapitulace!H8</f>
      </c>
      <c>
        <f>O112/100*I112</f>
      </c>
    </row>
    <row r="113" spans="5:5" ht="89.25">
      <c r="E113" s="15" t="s">
        <v>340</v>
      </c>
    </row>
    <row r="114" spans="1:16" ht="12.75">
      <c r="A114" s="7">
        <v>43</v>
      </c>
      <c s="7" t="s">
        <v>44</v>
      </c>
      <c s="7" t="s">
        <v>236</v>
      </c>
      <c s="7" t="s">
        <v>46</v>
      </c>
      <c s="7" t="s">
        <v>237</v>
      </c>
      <c s="7" t="s">
        <v>218</v>
      </c>
      <c s="9">
        <v>3</v>
      </c>
      <c s="13"/>
      <c s="12">
        <f>ROUND((H114*G114),2)</f>
      </c>
      <c r="O114">
        <f>rekapitulace!H8</f>
      </c>
      <c>
        <f>O114/100*I114</f>
      </c>
    </row>
    <row r="115" spans="5:5" ht="63.75">
      <c r="E115" s="15" t="s">
        <v>341</v>
      </c>
    </row>
    <row r="116" spans="1:16" ht="12.75">
      <c r="A116" s="7">
        <v>44</v>
      </c>
      <c s="7" t="s">
        <v>44</v>
      </c>
      <c s="7" t="s">
        <v>239</v>
      </c>
      <c s="7" t="s">
        <v>46</v>
      </c>
      <c s="7" t="s">
        <v>240</v>
      </c>
      <c s="7" t="s">
        <v>218</v>
      </c>
      <c s="9">
        <v>4</v>
      </c>
      <c s="13"/>
      <c s="12">
        <f>ROUND((H116*G116),2)</f>
      </c>
      <c r="O116">
        <f>rekapitulace!H8</f>
      </c>
      <c>
        <f>O116/100*I116</f>
      </c>
    </row>
    <row r="117" spans="5:5" ht="216.75">
      <c r="E117" s="15" t="s">
        <v>342</v>
      </c>
    </row>
    <row r="118" spans="1:16" ht="12.75">
      <c r="A118" s="7">
        <v>45</v>
      </c>
      <c s="7" t="s">
        <v>44</v>
      </c>
      <c s="7" t="s">
        <v>242</v>
      </c>
      <c s="7" t="s">
        <v>46</v>
      </c>
      <c s="7" t="s">
        <v>243</v>
      </c>
      <c s="7" t="s">
        <v>218</v>
      </c>
      <c s="9">
        <v>1</v>
      </c>
      <c s="13"/>
      <c s="12">
        <f>ROUND((H118*G118),2)</f>
      </c>
      <c r="O118">
        <f>rekapitulace!H8</f>
      </c>
      <c>
        <f>O118/100*I118</f>
      </c>
    </row>
    <row r="119" spans="5:5" ht="76.5">
      <c r="E119" s="15" t="s">
        <v>343</v>
      </c>
    </row>
    <row r="120" spans="1:16" ht="12.75">
      <c r="A120" s="7">
        <v>46</v>
      </c>
      <c s="7" t="s">
        <v>44</v>
      </c>
      <c s="7" t="s">
        <v>245</v>
      </c>
      <c s="7" t="s">
        <v>46</v>
      </c>
      <c s="7" t="s">
        <v>246</v>
      </c>
      <c s="7" t="s">
        <v>218</v>
      </c>
      <c s="9">
        <v>2</v>
      </c>
      <c s="13"/>
      <c s="12">
        <f>ROUND((H120*G120),2)</f>
      </c>
      <c r="O120">
        <f>rekapitulace!H8</f>
      </c>
      <c>
        <f>O120/100*I120</f>
      </c>
    </row>
    <row r="121" spans="5:5" ht="76.5">
      <c r="E121" s="15" t="s">
        <v>344</v>
      </c>
    </row>
    <row r="122" spans="1:16" ht="12.75">
      <c r="A122" s="7">
        <v>47</v>
      </c>
      <c s="7" t="s">
        <v>44</v>
      </c>
      <c s="7" t="s">
        <v>248</v>
      </c>
      <c s="7" t="s">
        <v>46</v>
      </c>
      <c s="7" t="s">
        <v>249</v>
      </c>
      <c s="7" t="s">
        <v>218</v>
      </c>
      <c s="9">
        <v>3</v>
      </c>
      <c s="13"/>
      <c s="12">
        <f>ROUND((H122*G122),2)</f>
      </c>
      <c r="O122">
        <f>rekapitulace!H8</f>
      </c>
      <c>
        <f>O122/100*I122</f>
      </c>
    </row>
    <row r="123" spans="5:5" ht="242.25">
      <c r="E123" s="15" t="s">
        <v>345</v>
      </c>
    </row>
    <row r="124" spans="1:16" ht="12.75">
      <c r="A124" s="7">
        <v>48</v>
      </c>
      <c s="7" t="s">
        <v>44</v>
      </c>
      <c s="7" t="s">
        <v>251</v>
      </c>
      <c s="7" t="s">
        <v>46</v>
      </c>
      <c s="7" t="s">
        <v>252</v>
      </c>
      <c s="7" t="s">
        <v>128</v>
      </c>
      <c s="9">
        <v>16.25</v>
      </c>
      <c s="13"/>
      <c s="12">
        <f>ROUND((H124*G124),2)</f>
      </c>
      <c r="O124">
        <f>rekapitulace!H8</f>
      </c>
      <c>
        <f>O124/100*I124</f>
      </c>
    </row>
    <row r="125" spans="5:5" ht="76.5">
      <c r="E125" s="15" t="s">
        <v>346</v>
      </c>
    </row>
    <row r="126" spans="1:16" ht="12.75">
      <c r="A126" s="7">
        <v>49</v>
      </c>
      <c s="7" t="s">
        <v>44</v>
      </c>
      <c s="7" t="s">
        <v>254</v>
      </c>
      <c s="7" t="s">
        <v>46</v>
      </c>
      <c s="7" t="s">
        <v>255</v>
      </c>
      <c s="7" t="s">
        <v>128</v>
      </c>
      <c s="9">
        <v>16.25</v>
      </c>
      <c s="13"/>
      <c s="12">
        <f>ROUND((H126*G126),2)</f>
      </c>
      <c r="O126">
        <f>rekapitulace!H8</f>
      </c>
      <c>
        <f>O126/100*I126</f>
      </c>
    </row>
    <row r="127" spans="5:5" ht="63.75">
      <c r="E127" s="15" t="s">
        <v>347</v>
      </c>
    </row>
    <row r="128" spans="1:16" ht="12.75">
      <c r="A128" s="7">
        <v>50</v>
      </c>
      <c s="7" t="s">
        <v>44</v>
      </c>
      <c s="7" t="s">
        <v>260</v>
      </c>
      <c s="7" t="s">
        <v>46</v>
      </c>
      <c s="7" t="s">
        <v>261</v>
      </c>
      <c s="7" t="s">
        <v>93</v>
      </c>
      <c s="9">
        <v>13</v>
      </c>
      <c s="13"/>
      <c s="12">
        <f>ROUND((H128*G128),2)</f>
      </c>
      <c r="O128">
        <f>rekapitulace!H8</f>
      </c>
      <c>
        <f>O128/100*I128</f>
      </c>
    </row>
    <row r="129" spans="5:5" ht="51">
      <c r="E129" s="15" t="s">
        <v>348</v>
      </c>
    </row>
    <row r="130" spans="1:16" ht="12.75">
      <c r="A130" s="7">
        <v>51</v>
      </c>
      <c s="7" t="s">
        <v>44</v>
      </c>
      <c s="7" t="s">
        <v>263</v>
      </c>
      <c s="7" t="s">
        <v>46</v>
      </c>
      <c s="7" t="s">
        <v>264</v>
      </c>
      <c s="7" t="s">
        <v>93</v>
      </c>
      <c s="9">
        <v>288</v>
      </c>
      <c s="13"/>
      <c s="12">
        <f>ROUND((H130*G130),2)</f>
      </c>
      <c r="O130">
        <f>rekapitulace!H8</f>
      </c>
      <c>
        <f>O130/100*I130</f>
      </c>
    </row>
    <row r="131" spans="5:5" ht="153">
      <c r="E131" s="15" t="s">
        <v>349</v>
      </c>
    </row>
    <row r="132" spans="1:16" ht="12.75">
      <c r="A132" s="7">
        <v>52</v>
      </c>
      <c s="7" t="s">
        <v>44</v>
      </c>
      <c s="7" t="s">
        <v>266</v>
      </c>
      <c s="7" t="s">
        <v>46</v>
      </c>
      <c s="7" t="s">
        <v>267</v>
      </c>
      <c s="7" t="s">
        <v>93</v>
      </c>
      <c s="9">
        <v>29.6</v>
      </c>
      <c s="13"/>
      <c s="12">
        <f>ROUND((H132*G132),2)</f>
      </c>
      <c r="O132">
        <f>rekapitulace!H8</f>
      </c>
      <c>
        <f>O132/100*I132</f>
      </c>
    </row>
    <row r="133" spans="5:5" ht="191.25">
      <c r="E133" s="15" t="s">
        <v>350</v>
      </c>
    </row>
    <row r="134" spans="1:16" ht="12.75">
      <c r="A134" s="7">
        <v>53</v>
      </c>
      <c s="7" t="s">
        <v>44</v>
      </c>
      <c s="7" t="s">
        <v>272</v>
      </c>
      <c s="7" t="s">
        <v>46</v>
      </c>
      <c s="7" t="s">
        <v>273</v>
      </c>
      <c s="7" t="s">
        <v>93</v>
      </c>
      <c s="9">
        <v>210.5</v>
      </c>
      <c s="13"/>
      <c s="12">
        <f>ROUND((H134*G134),2)</f>
      </c>
      <c r="O134">
        <f>rekapitulace!H8</f>
      </c>
      <c>
        <f>O134/100*I134</f>
      </c>
    </row>
    <row r="135" spans="5:5" ht="76.5">
      <c r="E135" s="15" t="s">
        <v>351</v>
      </c>
    </row>
    <row r="136" spans="1:16" ht="12.75">
      <c r="A136" s="7">
        <v>54</v>
      </c>
      <c s="7" t="s">
        <v>44</v>
      </c>
      <c s="7" t="s">
        <v>275</v>
      </c>
      <c s="7" t="s">
        <v>46</v>
      </c>
      <c s="7" t="s">
        <v>276</v>
      </c>
      <c s="7" t="s">
        <v>93</v>
      </c>
      <c s="9">
        <v>32.6</v>
      </c>
      <c s="13"/>
      <c s="12">
        <f>ROUND((H136*G136),2)</f>
      </c>
      <c r="O136">
        <f>rekapitulace!H8</f>
      </c>
      <c>
        <f>O136/100*I136</f>
      </c>
    </row>
    <row r="137" spans="5:5" ht="178.5">
      <c r="E137" s="15" t="s">
        <v>352</v>
      </c>
    </row>
    <row r="138" spans="1:16" ht="12.75">
      <c r="A138" s="7">
        <v>55</v>
      </c>
      <c s="7" t="s">
        <v>44</v>
      </c>
      <c s="7" t="s">
        <v>284</v>
      </c>
      <c s="7" t="s">
        <v>46</v>
      </c>
      <c s="7" t="s">
        <v>285</v>
      </c>
      <c s="7" t="s">
        <v>218</v>
      </c>
      <c s="9">
        <v>1</v>
      </c>
      <c s="13"/>
      <c s="12">
        <f>ROUND((H138*G138),2)</f>
      </c>
      <c r="O138">
        <f>rekapitulace!H8</f>
      </c>
      <c>
        <f>O138/100*I138</f>
      </c>
    </row>
    <row r="139" spans="5:5" ht="38.25">
      <c r="E139" s="15" t="s">
        <v>353</v>
      </c>
    </row>
    <row r="140" spans="1:16" ht="12.75" customHeight="1">
      <c r="A140" s="14"/>
      <c s="14"/>
      <c s="14" t="s">
        <v>41</v>
      </c>
      <c s="14"/>
      <c s="14" t="s">
        <v>232</v>
      </c>
      <c s="14"/>
      <c s="14"/>
      <c s="14"/>
      <c s="14">
        <f>SUM(I112:I139)</f>
      </c>
      <c r="P140">
        <f>ROUND(SUM(P112:P139),2)</f>
      </c>
    </row>
    <row r="142" spans="1:16" ht="12.75" customHeight="1">
      <c r="A142" s="14"/>
      <c s="14"/>
      <c s="14"/>
      <c s="14"/>
      <c s="14" t="s">
        <v>57</v>
      </c>
      <c s="14"/>
      <c s="14"/>
      <c s="14"/>
      <c s="14">
        <f>+I18+I61+I66+I71+I98+I109+I140</f>
      </c>
      <c r="P142">
        <f>+P18+P61+P66+P71+P98+P109+P140</f>
      </c>
    </row>
    <row r="144" spans="1:9" ht="12.75" customHeight="1">
      <c r="A144" s="8" t="s">
        <v>58</v>
      </c>
      <c s="8"/>
      <c s="8"/>
      <c s="8"/>
      <c s="8"/>
      <c s="8"/>
      <c s="8"/>
      <c s="8"/>
      <c s="8"/>
    </row>
    <row r="145" spans="1:9" ht="12.75" customHeight="1">
      <c r="A145" s="8"/>
      <c s="8"/>
      <c s="8"/>
      <c s="8"/>
      <c s="8" t="s">
        <v>59</v>
      </c>
      <c s="8"/>
      <c s="8"/>
      <c s="8"/>
      <c s="8"/>
    </row>
    <row r="146" spans="1:16" ht="12.75" customHeight="1">
      <c r="A146" s="14"/>
      <c s="14"/>
      <c s="14"/>
      <c s="14"/>
      <c s="14" t="s">
        <v>60</v>
      </c>
      <c s="14"/>
      <c s="14"/>
      <c s="14"/>
      <c s="14">
        <v>0</v>
      </c>
      <c r="P146">
        <v>0</v>
      </c>
    </row>
    <row r="147" spans="1:9" ht="12.75" customHeight="1">
      <c r="A147" s="14"/>
      <c s="14"/>
      <c s="14"/>
      <c s="14"/>
      <c s="14" t="s">
        <v>61</v>
      </c>
      <c s="14"/>
      <c s="14"/>
      <c s="14"/>
      <c s="14"/>
    </row>
    <row r="148" spans="1:16" ht="12.75" customHeight="1">
      <c r="A148" s="14"/>
      <c s="14"/>
      <c s="14"/>
      <c s="14"/>
      <c s="14" t="s">
        <v>62</v>
      </c>
      <c s="14"/>
      <c s="14"/>
      <c s="14"/>
      <c s="14">
        <v>0</v>
      </c>
      <c r="P148">
        <v>0</v>
      </c>
    </row>
    <row r="149" spans="1:16" ht="12.75" customHeight="1">
      <c r="A149" s="14"/>
      <c s="14"/>
      <c s="14"/>
      <c s="14"/>
      <c s="14" t="s">
        <v>63</v>
      </c>
      <c s="14"/>
      <c s="14"/>
      <c s="14"/>
      <c s="14">
        <f>I146+I148</f>
      </c>
      <c r="P149">
        <f>P146+P148</f>
      </c>
    </row>
    <row r="151" spans="1:16" ht="12.75" customHeight="1">
      <c r="A151" s="14"/>
      <c s="14"/>
      <c s="14"/>
      <c s="14"/>
      <c s="14" t="s">
        <v>63</v>
      </c>
      <c s="14"/>
      <c s="14"/>
      <c s="14"/>
      <c s="14">
        <f>I142+I149</f>
      </c>
      <c r="P151">
        <f>P142+P149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